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<sst xmlns="http://schemas.openxmlformats.org/spreadsheetml/2006/main" count="173" uniqueCount="106">
  <si>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</si>
  <si>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</si>
  <si>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</si>
  <si>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</si>
  <si>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</si>
  <si>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</si>
  <si>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</si>
  <si>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</si>
  <si>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</si>
  <si>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</si>
  <si>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</si>
  <si>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</si>
  <si>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</si>
  <si>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</si>
  <si>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</si>
  <si>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</si>
  <si>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</si>
  <si>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</si>
  <si>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</si>
  <si>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</si>
  <si>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</si>
  <si>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</si>
  <si>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</si>
  <si>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</si>
  <si>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</si>
  <si>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</si>
  <si>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</si>
  <si>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</si>
  <si>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</si>
  <si>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</si>
  <si>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</si>
  <si>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</si>
  <si>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</si>
  <si>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</si>
  <si>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</si>
  <si>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</si>
  <si>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</si>
  <si>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</si>
  <si>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</si>
  <si>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</si>
  <si>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</si>
  <si>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</si>
  <si>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</si>
  <si>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Внутрішні податки на товари та послуги</t>
  </si>
  <si>
    <t>Інші надходження (адмінштрафи)</t>
  </si>
  <si>
    <t>Рподатки та збори, не віднесені до інших категорій</t>
  </si>
  <si>
    <t>Інші субвенції з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</si>
  <si>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</si>
  <si>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</si>
  <si>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</si>
  <si>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</si>
  <si>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</si>
  <si>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3192</t>
  </si>
  <si>
    <t>Забезпечення діяльності палаців і будинків культури, клубів, центрів дозвілля та інших клубних закладів</t>
  </si>
  <si>
    <t>Інші заходи в галузі культури і мистецтва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</si>
  <si>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</si>
  <si>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</si>
  <si>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</si>
  <si>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Заходи запобігання та ліквідації надзвичайних ситуацій та наслідків стихійного лиха</t>
  </si>
  <si>
    <t>Утилізація відходів</t>
  </si>
  <si>
    <t>Членські внески до асоціацй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</si>
  <si>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</si>
  <si>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Будівництво об'єктів житлово-комунального господарства</t>
  </si>
  <si>
    <t>Рентна плата та плата за використання інших природних ресурсів</t>
  </si>
  <si>
    <t>Інші дотації з місцевого бюджету</t>
  </si>
  <si>
    <t>Організація благоустрою населених пунктів</t>
  </si>
  <si>
    <t>Забезпечення діяльності водопровідно-каналізаційне господарства</t>
  </si>
  <si>
    <t>Забезпечення діяльності з виробництва, транспортування, постачання теплової енергії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</si>
  <si>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</si>
  <si>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Заходи з енергозбереження</t>
  </si>
  <si>
    <t>0110150</t>
  </si>
  <si>
    <t>0111010</t>
  </si>
  <si>
    <t>0113242</t>
  </si>
  <si>
    <t>0114060</t>
  </si>
  <si>
    <t>0114082</t>
  </si>
  <si>
    <t>0115061</t>
  </si>
  <si>
    <t>0116030</t>
  </si>
  <si>
    <t>0117130</t>
  </si>
  <si>
    <t>0117330</t>
  </si>
  <si>
    <t>0117413</t>
  </si>
  <si>
    <t>0117461</t>
  </si>
  <si>
    <t>0117640</t>
  </si>
  <si>
    <t>0117680</t>
  </si>
  <si>
    <t>0118312</t>
  </si>
  <si>
    <t>0117700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</si>
  <si>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</si>
  <si>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</si>
  <si>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0113140</t>
  </si>
  <si>
    <t>0113210</t>
  </si>
  <si>
    <t>0116013</t>
  </si>
  <si>
    <t>0110180</t>
  </si>
  <si>
    <t>0117366</t>
  </si>
  <si>
    <t>Реалізація проектів в рамках надзвичайної кредитної програми для відновлення України</t>
  </si>
  <si>
    <t>0117310</t>
  </si>
  <si>
    <t>0116020</t>
  </si>
  <si>
    <t>0116012</t>
  </si>
  <si>
    <t>0118110</t>
  </si>
  <si>
    <t>0119770</t>
  </si>
  <si>
    <t>0117363</t>
  </si>
  <si>
    <t>Виконання інвестиційних проектів в рамках фінансування заходів щодо соціально-економічного розвитку окремих територій</t>
  </si>
  <si>
    <r>
      <t>Забезпечення діяльності місцевих центрів фізичного здоров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</si>
  <si>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Будівництво інших об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</si>
  <si>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</si>
  <si>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за 2019 рік</t>
  </si>
  <si>
    <t xml:space="preserve">до ріш. 34 сесії (7 скл.) </t>
  </si>
  <si>
    <t>№ 34/1 від 03.03.2020р.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</si>
</sst>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5.5"/>
      <name val="Book Antiqua"/>
      <family val="1"/>
    </font>
    <font>
      <sz val="5.5"/>
      <color indexed="8"/>
      <name val="Calibri"/>
      <family val="2"/>
    </font>
    <font>
      <sz val="5.5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Book Antiqua"/>
      <family val="1"/>
    </font>
    <font>
      <b/>
      <sz val="7"/>
      <color indexed="8"/>
      <name val="Book Antiqua"/>
      <family val="1"/>
    </font>
    <font>
      <sz val="6"/>
      <color indexed="8"/>
      <name val="Book Antiqua"/>
      <family val="1"/>
    </font>
    <font>
      <b/>
      <sz val="9"/>
      <color indexed="8"/>
      <name val="Book Antiqua"/>
      <family val="1"/>
    </font>
    <font>
      <b/>
      <i/>
      <sz val="7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sz val="5.5"/>
      <color theme="1"/>
      <name val="Book Antiqua"/>
      <family val="1"/>
    </font>
    <font>
      <sz val="5.5"/>
      <color rgb="FF000000"/>
      <name val="Book Antiqua"/>
      <family val="1"/>
    </font>
    <font>
      <b/>
      <i/>
      <sz val="7"/>
      <color theme="1"/>
      <name val="Book Antiqua"/>
      <family val="1"/>
    </font>
    <font>
      <b/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vertical="center" wrapText="1"/>
    </xf>
    <xf numFmtId="183" fontId="45" fillId="0" borderId="10" xfId="0" applyNumberFormat="1" applyFont="1" applyBorder="1" applyAlignment="1">
      <alignment vertical="center" wrapText="1"/>
    </xf>
    <xf numFmtId="182" fontId="45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182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1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183" fontId="3" fillId="0" borderId="10" xfId="0" applyNumberFormat="1" applyFont="1" applyBorder="1" applyAlignment="1">
      <alignment vertical="center" wrapText="1"/>
    </xf>
    <xf numFmtId="18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2" fontId="45" fillId="0" borderId="11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2" fontId="45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2" fontId="45" fillId="0" borderId="15" xfId="0" applyNumberFormat="1" applyFont="1" applyBorder="1" applyAlignment="1">
      <alignment vertical="center" wrapText="1"/>
    </xf>
    <xf numFmtId="2" fontId="45" fillId="0" borderId="16" xfId="0" applyNumberFormat="1" applyFont="1" applyBorder="1" applyAlignment="1">
      <alignment vertical="center" wrapText="1"/>
    </xf>
    <xf numFmtId="182" fontId="45" fillId="0" borderId="17" xfId="0" applyNumberFormat="1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50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50" fillId="0" borderId="18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PageLayoutView="0" workbookViewId="0" topLeftCell="A1">
      <selection activeCell="I1" sqref="I1:K1"/>
    </sheetView>
  </sheetViews>
  <sheetFormatPr defaultColWidth="9.140625" defaultRowHeight="15"/>
  <cols>
    <col min="1" max="1" width="7.8515625" style="1" customWidth="1"/>
    <col min="2" max="2" width="58.140625" style="22" customWidth="1"/>
    <col min="3" max="3" width="9.57421875" style="1" customWidth="1"/>
    <col min="4" max="4" width="9.140625" style="1" customWidth="1"/>
    <col min="5" max="5" width="7.00390625" style="1" customWidth="1"/>
    <col min="6" max="6" width="9.8515625" style="1" bestFit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70" t="s">
        <v>0</v>
      </c>
      <c r="J1" s="70"/>
      <c r="K1" s="70"/>
    </row>
    <row r="2" spans="9:11" ht="12">
      <c r="I2" s="70" t="s">
        <v>104</v>
      </c>
      <c r="J2" s="70"/>
      <c r="K2" s="70"/>
    </row>
    <row r="3" spans="9:11" ht="12">
      <c r="I3" s="70" t="s">
        <v>105</v>
      </c>
      <c r="J3" s="70"/>
      <c r="K3" s="70"/>
    </row>
    <row r="4" ht="4.5" customHeight="1"/>
    <row r="5" spans="1:11" ht="14.25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4.2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4.25">
      <c r="A7" s="68" t="s">
        <v>103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ht="3.75" customHeight="1"/>
    <row r="9" spans="1:11" ht="13.5" customHeight="1">
      <c r="A9" s="59" t="s">
        <v>3</v>
      </c>
      <c r="B9" s="65" t="s">
        <v>4</v>
      </c>
      <c r="C9" s="56" t="s">
        <v>5</v>
      </c>
      <c r="D9" s="57"/>
      <c r="E9" s="58"/>
      <c r="F9" s="56" t="s">
        <v>6</v>
      </c>
      <c r="G9" s="57"/>
      <c r="H9" s="58"/>
      <c r="I9" s="56" t="s">
        <v>7</v>
      </c>
      <c r="J9" s="57"/>
      <c r="K9" s="58"/>
    </row>
    <row r="10" spans="1:11" ht="50.25" customHeight="1">
      <c r="A10" s="60"/>
      <c r="B10" s="66"/>
      <c r="C10" s="2" t="s">
        <v>27</v>
      </c>
      <c r="D10" s="2" t="s">
        <v>38</v>
      </c>
      <c r="E10" s="2" t="s">
        <v>39</v>
      </c>
      <c r="F10" s="2" t="s">
        <v>27</v>
      </c>
      <c r="G10" s="2" t="s">
        <v>38</v>
      </c>
      <c r="H10" s="2" t="s">
        <v>10</v>
      </c>
      <c r="I10" s="2" t="s">
        <v>27</v>
      </c>
      <c r="J10" s="2" t="s">
        <v>38</v>
      </c>
      <c r="K10" s="2" t="s">
        <v>39</v>
      </c>
    </row>
    <row r="11" spans="1:11" ht="13.5" customHeight="1">
      <c r="A11" s="71" t="s">
        <v>11</v>
      </c>
      <c r="B11" s="72"/>
      <c r="C11" s="3"/>
      <c r="D11" s="3"/>
      <c r="E11" s="3"/>
      <c r="F11" s="3"/>
      <c r="G11" s="3"/>
      <c r="H11" s="3"/>
      <c r="I11" s="3"/>
      <c r="J11" s="3"/>
      <c r="K11" s="3"/>
    </row>
    <row r="12" spans="1:11" ht="11.25">
      <c r="A12" s="3">
        <v>11020200</v>
      </c>
      <c r="B12" s="41" t="s">
        <v>33</v>
      </c>
      <c r="C12" s="16">
        <v>34190</v>
      </c>
      <c r="D12" s="16">
        <v>37424.9</v>
      </c>
      <c r="E12" s="5">
        <f>ROUND(D12/C12*100,1)</f>
        <v>109.5</v>
      </c>
      <c r="F12" s="16"/>
      <c r="G12" s="16"/>
      <c r="H12" s="3"/>
      <c r="I12" s="16">
        <f>C12+F12</f>
        <v>34190</v>
      </c>
      <c r="J12" s="16">
        <f>D12+G12</f>
        <v>37424.9</v>
      </c>
      <c r="K12" s="5">
        <f aca="true" t="shared" si="0" ref="K12:K35">ROUND(J12/I12*100,1)</f>
        <v>109.5</v>
      </c>
    </row>
    <row r="13" spans="1:11" ht="11.25">
      <c r="A13" s="3">
        <v>13000000</v>
      </c>
      <c r="B13" s="41" t="s">
        <v>63</v>
      </c>
      <c r="C13" s="16">
        <v>6070</v>
      </c>
      <c r="D13" s="16">
        <v>14656.23</v>
      </c>
      <c r="E13" s="5">
        <f>ROUND(D13/C13*100,1)</f>
        <v>241.5</v>
      </c>
      <c r="F13" s="16"/>
      <c r="G13" s="16"/>
      <c r="H13" s="3"/>
      <c r="I13" s="16">
        <f>C13+F13</f>
        <v>6070</v>
      </c>
      <c r="J13" s="16">
        <f>D13+G13</f>
        <v>14656.23</v>
      </c>
      <c r="K13" s="5">
        <f t="shared" si="0"/>
        <v>241.5</v>
      </c>
    </row>
    <row r="14" spans="1:11" ht="12.75" customHeight="1">
      <c r="A14" s="3">
        <v>14000000</v>
      </c>
      <c r="B14" s="41" t="s">
        <v>43</v>
      </c>
      <c r="C14" s="16">
        <v>2885200</v>
      </c>
      <c r="D14" s="16">
        <v>3204165.32</v>
      </c>
      <c r="E14" s="5">
        <f aca="true" t="shared" si="1" ref="E14:E28">ROUND(D14/C14*100,1)</f>
        <v>111.1</v>
      </c>
      <c r="F14" s="16"/>
      <c r="G14" s="16"/>
      <c r="H14" s="3"/>
      <c r="I14" s="16">
        <f aca="true" t="shared" si="2" ref="I14:J38">C14+F14</f>
        <v>2885200</v>
      </c>
      <c r="J14" s="16">
        <f t="shared" si="2"/>
        <v>3204165.32</v>
      </c>
      <c r="K14" s="5">
        <f t="shared" si="0"/>
        <v>111.1</v>
      </c>
    </row>
    <row r="15" spans="1:11" ht="12.75" customHeight="1">
      <c r="A15" s="3">
        <v>18010000</v>
      </c>
      <c r="B15" s="42" t="s">
        <v>30</v>
      </c>
      <c r="C15" s="16">
        <v>13579360</v>
      </c>
      <c r="D15" s="16">
        <v>15061130.46</v>
      </c>
      <c r="E15" s="5">
        <f t="shared" si="1"/>
        <v>110.9</v>
      </c>
      <c r="F15" s="16"/>
      <c r="G15" s="16"/>
      <c r="H15" s="3"/>
      <c r="I15" s="16">
        <f t="shared" si="2"/>
        <v>13579360</v>
      </c>
      <c r="J15" s="16">
        <f t="shared" si="2"/>
        <v>15061130.46</v>
      </c>
      <c r="K15" s="5">
        <f t="shared" si="0"/>
        <v>110.9</v>
      </c>
    </row>
    <row r="16" spans="1:11" ht="12.75" customHeight="1">
      <c r="A16" s="3">
        <v>18030000</v>
      </c>
      <c r="B16" s="42" t="s">
        <v>35</v>
      </c>
      <c r="C16" s="16">
        <v>5435</v>
      </c>
      <c r="D16" s="16">
        <v>16307.62</v>
      </c>
      <c r="E16" s="5">
        <f t="shared" si="1"/>
        <v>300</v>
      </c>
      <c r="F16" s="16"/>
      <c r="G16" s="16"/>
      <c r="H16" s="3"/>
      <c r="I16" s="16">
        <f>C16+F16</f>
        <v>5435</v>
      </c>
      <c r="J16" s="16">
        <f>D16+G16</f>
        <v>16307.62</v>
      </c>
      <c r="K16" s="5">
        <f t="shared" si="0"/>
        <v>300</v>
      </c>
    </row>
    <row r="17" spans="1:11" ht="11.25" hidden="1">
      <c r="A17" s="3">
        <v>18040000</v>
      </c>
      <c r="B17" s="41" t="s">
        <v>34</v>
      </c>
      <c r="C17" s="16"/>
      <c r="D17" s="16"/>
      <c r="E17" s="5"/>
      <c r="F17" s="16"/>
      <c r="G17" s="16"/>
      <c r="H17" s="3"/>
      <c r="I17" s="16">
        <f>C17+F17</f>
        <v>0</v>
      </c>
      <c r="J17" s="16">
        <f>D17+G17</f>
        <v>0</v>
      </c>
      <c r="K17" s="5"/>
    </row>
    <row r="18" spans="1:11" ht="13.5" customHeight="1">
      <c r="A18" s="3">
        <v>18050000</v>
      </c>
      <c r="B18" s="41" t="s">
        <v>31</v>
      </c>
      <c r="C18" s="16">
        <v>9483135</v>
      </c>
      <c r="D18" s="16">
        <v>9313058.35</v>
      </c>
      <c r="E18" s="5">
        <f t="shared" si="1"/>
        <v>98.2</v>
      </c>
      <c r="F18" s="16"/>
      <c r="G18" s="16"/>
      <c r="H18" s="3"/>
      <c r="I18" s="16">
        <f t="shared" si="2"/>
        <v>9483135</v>
      </c>
      <c r="J18" s="16">
        <f t="shared" si="2"/>
        <v>9313058.35</v>
      </c>
      <c r="K18" s="5">
        <f t="shared" si="0"/>
        <v>98.2</v>
      </c>
    </row>
    <row r="19" spans="1:11" ht="11.25">
      <c r="A19" s="3">
        <v>19010000</v>
      </c>
      <c r="B19" s="41" t="s">
        <v>32</v>
      </c>
      <c r="C19" s="16"/>
      <c r="D19" s="16"/>
      <c r="E19" s="5"/>
      <c r="F19" s="16">
        <v>60500</v>
      </c>
      <c r="G19" s="16">
        <v>328428.05</v>
      </c>
      <c r="H19" s="3">
        <f>ROUND(G19/F19*100,1)</f>
        <v>542.9</v>
      </c>
      <c r="I19" s="16">
        <f t="shared" si="2"/>
        <v>60500</v>
      </c>
      <c r="J19" s="16">
        <f t="shared" si="2"/>
        <v>328428.05</v>
      </c>
      <c r="K19" s="5">
        <f t="shared" si="0"/>
        <v>542.9</v>
      </c>
    </row>
    <row r="20" spans="1:11" ht="11.25" hidden="1">
      <c r="A20" s="3">
        <v>19090000</v>
      </c>
      <c r="B20" s="43" t="s">
        <v>45</v>
      </c>
      <c r="C20" s="16"/>
      <c r="D20" s="16"/>
      <c r="E20" s="5"/>
      <c r="F20" s="16"/>
      <c r="G20" s="16"/>
      <c r="H20" s="5"/>
      <c r="I20" s="16"/>
      <c r="J20" s="16">
        <f t="shared" si="2"/>
        <v>0</v>
      </c>
      <c r="K20" s="5" t="e">
        <f t="shared" si="0"/>
        <v>#DIV/0!</v>
      </c>
    </row>
    <row r="21" spans="1:11" ht="23.25" customHeight="1">
      <c r="A21" s="3">
        <f>'[1]доходи заг'!A44</f>
        <v>21010300</v>
      </c>
      <c r="B21" s="41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16">
        <v>21338</v>
      </c>
      <c r="D21" s="16">
        <v>35946</v>
      </c>
      <c r="E21" s="5"/>
      <c r="F21" s="16"/>
      <c r="G21" s="16"/>
      <c r="H21" s="3"/>
      <c r="I21" s="16">
        <f t="shared" si="2"/>
        <v>21338</v>
      </c>
      <c r="J21" s="16">
        <f t="shared" si="2"/>
        <v>35946</v>
      </c>
      <c r="K21" s="5">
        <f t="shared" si="0"/>
        <v>168.5</v>
      </c>
    </row>
    <row r="22" spans="1:11" ht="11.25">
      <c r="A22" s="3">
        <v>21080000</v>
      </c>
      <c r="B22" s="41" t="s">
        <v>44</v>
      </c>
      <c r="C22" s="16">
        <v>126000</v>
      </c>
      <c r="D22" s="16">
        <v>111811.24</v>
      </c>
      <c r="E22" s="5">
        <f t="shared" si="1"/>
        <v>88.7</v>
      </c>
      <c r="F22" s="16"/>
      <c r="G22" s="16"/>
      <c r="H22" s="3"/>
      <c r="I22" s="16">
        <f t="shared" si="2"/>
        <v>126000</v>
      </c>
      <c r="J22" s="16">
        <f t="shared" si="2"/>
        <v>111811.24</v>
      </c>
      <c r="K22" s="5">
        <f t="shared" si="0"/>
        <v>88.7</v>
      </c>
    </row>
    <row r="23" spans="1:11" ht="11.25">
      <c r="A23" s="3">
        <v>22010000</v>
      </c>
      <c r="B23" s="41" t="s">
        <v>37</v>
      </c>
      <c r="C23" s="16">
        <v>1131200</v>
      </c>
      <c r="D23" s="16">
        <v>1222141.87</v>
      </c>
      <c r="E23" s="5">
        <f t="shared" si="1"/>
        <v>108</v>
      </c>
      <c r="F23" s="16"/>
      <c r="G23" s="16"/>
      <c r="H23" s="3"/>
      <c r="I23" s="16">
        <f>C23+F23</f>
        <v>1131200</v>
      </c>
      <c r="J23" s="16">
        <f>D23+G23</f>
        <v>1222141.87</v>
      </c>
      <c r="K23" s="5">
        <f t="shared" si="0"/>
        <v>108</v>
      </c>
    </row>
    <row r="24" spans="1:11" ht="11.25">
      <c r="A24" s="3">
        <f>'[1]доходи заг'!A45</f>
        <v>22090000</v>
      </c>
      <c r="B24" s="41" t="str">
        <f>'[1]доходи заг'!B45</f>
        <v>Державне мито                </v>
      </c>
      <c r="C24" s="16">
        <v>306000</v>
      </c>
      <c r="D24" s="16">
        <v>297285.34</v>
      </c>
      <c r="E24" s="5">
        <f t="shared" si="1"/>
        <v>97.2</v>
      </c>
      <c r="F24" s="16"/>
      <c r="G24" s="16"/>
      <c r="H24" s="3"/>
      <c r="I24" s="16">
        <f t="shared" si="2"/>
        <v>306000</v>
      </c>
      <c r="J24" s="16">
        <f t="shared" si="2"/>
        <v>297285.34</v>
      </c>
      <c r="K24" s="5">
        <f t="shared" si="0"/>
        <v>97.2</v>
      </c>
    </row>
    <row r="25" spans="1:11" ht="11.25">
      <c r="A25" s="3">
        <f>'[1]доходи заг'!A48</f>
        <v>24060300</v>
      </c>
      <c r="B25" s="41" t="str">
        <f>'[1]доходи заг'!B48</f>
        <v>Інші надходження</v>
      </c>
      <c r="C25" s="16">
        <v>39657</v>
      </c>
      <c r="D25" s="16">
        <v>55876.15</v>
      </c>
      <c r="E25" s="5">
        <f t="shared" si="1"/>
        <v>140.9</v>
      </c>
      <c r="F25" s="16"/>
      <c r="G25" s="16"/>
      <c r="H25" s="3"/>
      <c r="I25" s="16">
        <f t="shared" si="2"/>
        <v>39657</v>
      </c>
      <c r="J25" s="16">
        <f t="shared" si="2"/>
        <v>55876.15</v>
      </c>
      <c r="K25" s="5">
        <f t="shared" si="0"/>
        <v>140.9</v>
      </c>
    </row>
    <row r="26" spans="1:11" ht="48.75" customHeight="1" hidden="1">
      <c r="A26" s="6">
        <v>31010200</v>
      </c>
      <c r="B26" s="44" t="s">
        <v>25</v>
      </c>
      <c r="C26" s="16"/>
      <c r="D26" s="16"/>
      <c r="E26" s="5" t="e">
        <f t="shared" si="1"/>
        <v>#DIV/0!</v>
      </c>
      <c r="F26" s="16"/>
      <c r="G26" s="16"/>
      <c r="H26" s="3"/>
      <c r="I26" s="16"/>
      <c r="J26" s="16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44" t="s">
        <v>23</v>
      </c>
      <c r="C27" s="16"/>
      <c r="D27" s="16"/>
      <c r="E27" s="5" t="e">
        <f t="shared" si="1"/>
        <v>#DIV/0!</v>
      </c>
      <c r="F27" s="16"/>
      <c r="G27" s="16"/>
      <c r="H27" s="3"/>
      <c r="I27" s="16">
        <f>C27+F27</f>
        <v>0</v>
      </c>
      <c r="J27" s="16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41" t="str">
        <f>'[1]доходи сп'!B7</f>
        <v>Податок з власників транспортних засобів та інших самохідних машин і механізмів</v>
      </c>
      <c r="C28" s="16"/>
      <c r="D28" s="16"/>
      <c r="E28" s="5" t="e">
        <f t="shared" si="1"/>
        <v>#DIV/0!</v>
      </c>
      <c r="F28" s="16"/>
      <c r="G28" s="16"/>
      <c r="H28" s="3"/>
      <c r="I28" s="16">
        <f t="shared" si="2"/>
        <v>0</v>
      </c>
      <c r="J28" s="16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41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16"/>
      <c r="D29" s="16"/>
      <c r="E29" s="3"/>
      <c r="F29" s="16"/>
      <c r="G29" s="16"/>
      <c r="H29" s="3"/>
      <c r="I29" s="16">
        <f t="shared" si="2"/>
        <v>0</v>
      </c>
      <c r="J29" s="16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41" t="str">
        <f>'[1]доходи сп'!B24</f>
        <v>Збір за забруднення навколишнього природного середовища </v>
      </c>
      <c r="C30" s="16"/>
      <c r="D30" s="16"/>
      <c r="E30" s="3"/>
      <c r="F30" s="16"/>
      <c r="G30" s="16"/>
      <c r="H30" s="3"/>
      <c r="I30" s="16">
        <f>C30+F30</f>
        <v>0</v>
      </c>
      <c r="J30" s="16">
        <f>D30+G30</f>
        <v>0</v>
      </c>
      <c r="K30" s="5" t="e">
        <f t="shared" si="0"/>
        <v>#DIV/0!</v>
      </c>
    </row>
    <row r="31" spans="1:11" ht="24" customHeight="1">
      <c r="A31" s="9">
        <v>24062100</v>
      </c>
      <c r="B31" s="45" t="s">
        <v>12</v>
      </c>
      <c r="C31" s="31"/>
      <c r="D31" s="31"/>
      <c r="E31" s="3"/>
      <c r="F31" s="16"/>
      <c r="G31" s="16">
        <v>2314.39</v>
      </c>
      <c r="H31" s="3"/>
      <c r="I31" s="16">
        <f t="shared" si="2"/>
        <v>0</v>
      </c>
      <c r="J31" s="16">
        <f t="shared" si="2"/>
        <v>2314.39</v>
      </c>
      <c r="K31" s="5"/>
    </row>
    <row r="32" spans="1:11" ht="43.5" customHeight="1">
      <c r="A32" s="9">
        <v>24062200</v>
      </c>
      <c r="B32" s="46" t="s">
        <v>68</v>
      </c>
      <c r="C32" s="31">
        <v>49440</v>
      </c>
      <c r="D32" s="31">
        <v>60281.95</v>
      </c>
      <c r="E32" s="3"/>
      <c r="F32" s="16"/>
      <c r="G32" s="16"/>
      <c r="H32" s="3"/>
      <c r="I32" s="16">
        <f t="shared" si="2"/>
        <v>49440</v>
      </c>
      <c r="J32" s="16">
        <f t="shared" si="2"/>
        <v>60281.95</v>
      </c>
      <c r="K32" s="5">
        <f t="shared" si="0"/>
        <v>121.9</v>
      </c>
    </row>
    <row r="33" spans="1:11" ht="13.5" customHeight="1">
      <c r="A33" s="10">
        <v>24170000</v>
      </c>
      <c r="B33" s="47" t="s">
        <v>26</v>
      </c>
      <c r="C33" s="16"/>
      <c r="D33" s="16"/>
      <c r="E33" s="3"/>
      <c r="F33" s="16">
        <v>45716</v>
      </c>
      <c r="G33" s="16">
        <v>49348.9</v>
      </c>
      <c r="H33" s="3">
        <f>ROUND(G33/F33*100,1)</f>
        <v>107.9</v>
      </c>
      <c r="I33" s="16">
        <f t="shared" si="2"/>
        <v>45716</v>
      </c>
      <c r="J33" s="16">
        <f t="shared" si="2"/>
        <v>49348.9</v>
      </c>
      <c r="K33" s="5">
        <f t="shared" si="0"/>
        <v>107.9</v>
      </c>
    </row>
    <row r="34" spans="1:11" ht="11.25" customHeight="1">
      <c r="A34" s="3">
        <f>'[1]доходи сп'!A30</f>
        <v>25000000</v>
      </c>
      <c r="B34" s="41" t="str">
        <f>'[1]доходи сп'!B30</f>
        <v>Власні надходження бюджетних установ</v>
      </c>
      <c r="C34" s="16"/>
      <c r="D34" s="16"/>
      <c r="E34" s="3"/>
      <c r="F34" s="16">
        <v>18154375.65</v>
      </c>
      <c r="G34" s="16">
        <v>18364831.5</v>
      </c>
      <c r="H34" s="3">
        <f>ROUND(G34/F34*100,1)</f>
        <v>101.2</v>
      </c>
      <c r="I34" s="16">
        <f t="shared" si="2"/>
        <v>18154375.65</v>
      </c>
      <c r="J34" s="16">
        <f t="shared" si="2"/>
        <v>18364831.5</v>
      </c>
      <c r="K34" s="5">
        <f t="shared" si="0"/>
        <v>101.2</v>
      </c>
    </row>
    <row r="35" spans="1:11" ht="15">
      <c r="A35" s="3">
        <f>'[1]доходи сп'!A40</f>
        <v>31030000</v>
      </c>
      <c r="B35" s="41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5" s="16"/>
      <c r="D35" s="16"/>
      <c r="E35" s="3"/>
      <c r="F35" s="16">
        <v>85844</v>
      </c>
      <c r="G35" s="16">
        <v>101657.65</v>
      </c>
      <c r="H35" s="3">
        <f>ROUND(G35/F35*100,1)</f>
        <v>118.4</v>
      </c>
      <c r="I35" s="16">
        <f t="shared" si="2"/>
        <v>85844</v>
      </c>
      <c r="J35" s="16">
        <f aca="true" t="shared" si="3" ref="J35:J40">D35+G35</f>
        <v>101657.65</v>
      </c>
      <c r="K35" s="5">
        <f t="shared" si="0"/>
        <v>118.4</v>
      </c>
    </row>
    <row r="36" spans="1:11" ht="11.25" hidden="1">
      <c r="A36" s="3">
        <v>41040400</v>
      </c>
      <c r="B36" s="41" t="s">
        <v>64</v>
      </c>
      <c r="C36" s="16"/>
      <c r="D36" s="16"/>
      <c r="E36" s="5"/>
      <c r="F36" s="16"/>
      <c r="G36" s="16"/>
      <c r="H36" s="3"/>
      <c r="I36" s="16">
        <f>C36+F36</f>
        <v>0</v>
      </c>
      <c r="J36" s="16">
        <f t="shared" si="3"/>
        <v>0</v>
      </c>
      <c r="K36" s="5"/>
    </row>
    <row r="37" spans="1:11" ht="15">
      <c r="A37" s="3">
        <v>41052500</v>
      </c>
      <c r="B37" s="41" t="s">
        <v>85</v>
      </c>
      <c r="C37" s="16">
        <v>424079</v>
      </c>
      <c r="D37" s="16"/>
      <c r="E37" s="5">
        <f>ROUND(D37/C37*100,1)</f>
        <v>0</v>
      </c>
      <c r="F37" s="16">
        <v>2120394</v>
      </c>
      <c r="G37" s="16"/>
      <c r="H37" s="3"/>
      <c r="I37" s="16">
        <f>C37+F37</f>
        <v>2544473</v>
      </c>
      <c r="J37" s="16">
        <f t="shared" si="3"/>
        <v>0</v>
      </c>
      <c r="K37" s="5">
        <f>ROUND(J37/I37*100,1)</f>
        <v>0</v>
      </c>
    </row>
    <row r="38" spans="1:11" ht="15">
      <c r="A38" s="3">
        <v>41051200</v>
      </c>
      <c r="B38" s="41" t="s">
        <v>86</v>
      </c>
      <c r="C38" s="16">
        <v>15583</v>
      </c>
      <c r="D38" s="16">
        <v>15583</v>
      </c>
      <c r="E38" s="5">
        <f>ROUND(D38/C38*100,1)</f>
        <v>100</v>
      </c>
      <c r="F38" s="16"/>
      <c r="G38" s="16"/>
      <c r="H38" s="3"/>
      <c r="I38" s="16">
        <f t="shared" si="2"/>
        <v>15583</v>
      </c>
      <c r="J38" s="16">
        <f t="shared" si="3"/>
        <v>15583</v>
      </c>
      <c r="K38" s="5">
        <f>ROUND(J38/I38*100,1)</f>
        <v>100</v>
      </c>
    </row>
    <row r="39" spans="1:11" ht="12.75" customHeight="1">
      <c r="A39" s="3">
        <v>41053900</v>
      </c>
      <c r="B39" s="41" t="s">
        <v>46</v>
      </c>
      <c r="C39" s="16">
        <v>14684400</v>
      </c>
      <c r="D39" s="16">
        <v>14468951.21</v>
      </c>
      <c r="E39" s="5">
        <f>ROUND(D39/C39*100,1)</f>
        <v>98.5</v>
      </c>
      <c r="F39" s="16"/>
      <c r="G39" s="16"/>
      <c r="H39" s="3"/>
      <c r="I39" s="16">
        <f>C39+F39</f>
        <v>14684400</v>
      </c>
      <c r="J39" s="16">
        <f t="shared" si="3"/>
        <v>14468951.21</v>
      </c>
      <c r="K39" s="5">
        <f>ROUND(J39/I39*100,1)</f>
        <v>98.5</v>
      </c>
    </row>
    <row r="40" spans="1:11" ht="22.5" customHeight="1">
      <c r="A40" s="9">
        <v>41052300</v>
      </c>
      <c r="B40" s="41" t="s">
        <v>102</v>
      </c>
      <c r="C40" s="16">
        <v>5027598</v>
      </c>
      <c r="D40" s="16">
        <v>5027598</v>
      </c>
      <c r="E40" s="5">
        <f>ROUND(D40/C40*100,1)</f>
        <v>100</v>
      </c>
      <c r="F40" s="16"/>
      <c r="G40" s="16"/>
      <c r="H40" s="3"/>
      <c r="I40" s="16">
        <f>C40+F40</f>
        <v>5027598</v>
      </c>
      <c r="J40" s="16">
        <f t="shared" si="3"/>
        <v>5027598</v>
      </c>
      <c r="K40" s="5">
        <f>ROUND(J40/I40*100,1)</f>
        <v>100</v>
      </c>
    </row>
    <row r="41" spans="1:11" ht="12.75" customHeight="1" hidden="1">
      <c r="A41" s="9"/>
      <c r="B41" s="36"/>
      <c r="C41" s="37"/>
      <c r="D41" s="38"/>
      <c r="E41" s="39"/>
      <c r="F41" s="37"/>
      <c r="G41" s="38"/>
      <c r="H41" s="40"/>
      <c r="I41" s="37"/>
      <c r="J41" s="38"/>
      <c r="K41" s="39"/>
    </row>
    <row r="42" spans="1:11" ht="12.75" customHeight="1" hidden="1">
      <c r="A42" s="9"/>
      <c r="B42" s="36"/>
      <c r="C42" s="37"/>
      <c r="D42" s="38"/>
      <c r="E42" s="39"/>
      <c r="F42" s="37"/>
      <c r="G42" s="38"/>
      <c r="H42" s="40"/>
      <c r="I42" s="37"/>
      <c r="J42" s="38"/>
      <c r="K42" s="39"/>
    </row>
    <row r="43" spans="1:11" ht="12.75" customHeight="1" hidden="1">
      <c r="A43" s="9"/>
      <c r="B43" s="36"/>
      <c r="C43" s="37"/>
      <c r="D43" s="38"/>
      <c r="E43" s="39"/>
      <c r="F43" s="37"/>
      <c r="G43" s="38"/>
      <c r="H43" s="40"/>
      <c r="I43" s="37"/>
      <c r="J43" s="38"/>
      <c r="K43" s="39"/>
    </row>
    <row r="44" spans="1:11" ht="13.5" customHeight="1" hidden="1">
      <c r="A44" s="59"/>
      <c r="B44" s="65"/>
      <c r="C44" s="56" t="s">
        <v>5</v>
      </c>
      <c r="D44" s="57"/>
      <c r="E44" s="58"/>
      <c r="F44" s="56"/>
      <c r="G44" s="57"/>
      <c r="H44" s="58"/>
      <c r="I44" s="56" t="s">
        <v>7</v>
      </c>
      <c r="J44" s="57"/>
      <c r="K44" s="58"/>
    </row>
    <row r="45" spans="1:11" ht="44.25" customHeight="1" hidden="1">
      <c r="A45" s="60"/>
      <c r="B45" s="66"/>
      <c r="C45" s="2" t="s">
        <v>8</v>
      </c>
      <c r="D45" s="2" t="s">
        <v>9</v>
      </c>
      <c r="E45" s="2" t="s">
        <v>10</v>
      </c>
      <c r="F45" s="2"/>
      <c r="G45" s="2"/>
      <c r="H45" s="2"/>
      <c r="I45" s="2" t="s">
        <v>8</v>
      </c>
      <c r="J45" s="2" t="s">
        <v>9</v>
      </c>
      <c r="K45" s="2" t="s">
        <v>10</v>
      </c>
    </row>
    <row r="46" spans="1:11" ht="24" customHeight="1" hidden="1">
      <c r="A46" s="19">
        <v>4103700</v>
      </c>
      <c r="B46" s="25" t="s">
        <v>36</v>
      </c>
      <c r="C46" s="8"/>
      <c r="D46" s="8"/>
      <c r="E46" s="5"/>
      <c r="F46" s="2"/>
      <c r="G46" s="2"/>
      <c r="H46" s="2"/>
      <c r="I46" s="4">
        <f>C46+F46</f>
        <v>0</v>
      </c>
      <c r="J46" s="3">
        <f>D46+G46</f>
        <v>0</v>
      </c>
      <c r="K46" s="5"/>
    </row>
    <row r="47" spans="1:11" s="13" customFormat="1" ht="12.75" customHeight="1">
      <c r="A47" s="52" t="s">
        <v>13</v>
      </c>
      <c r="B47" s="53"/>
      <c r="C47" s="32">
        <f>SUM(C12:C45)+C46</f>
        <v>47818685</v>
      </c>
      <c r="D47" s="32">
        <f>SUM(D12:D45)+D46</f>
        <v>48942217.64</v>
      </c>
      <c r="E47" s="11">
        <f>ROUND(D47/C47*100,1)</f>
        <v>102.3</v>
      </c>
      <c r="F47" s="32">
        <f>SUM(F12:F45)+F46</f>
        <v>20466829.65</v>
      </c>
      <c r="G47" s="32">
        <f>SUM(G12:G45)+G46</f>
        <v>18846580.49</v>
      </c>
      <c r="H47" s="11">
        <f>ROUND(G47/F47*100,1)</f>
        <v>92.1</v>
      </c>
      <c r="I47" s="32">
        <f>SUM(I12:I45)+I46</f>
        <v>68285514.65</v>
      </c>
      <c r="J47" s="32">
        <f>SUM(J12:J45)+J46</f>
        <v>67788798.13</v>
      </c>
      <c r="K47" s="12">
        <f>ROUND(J47/I47*100,1)</f>
        <v>99.3</v>
      </c>
    </row>
    <row r="48" spans="1:11" ht="15.75" customHeight="1">
      <c r="A48" s="3">
        <v>208400</v>
      </c>
      <c r="B48" s="23" t="s">
        <v>29</v>
      </c>
      <c r="C48" s="33">
        <v>-14467992</v>
      </c>
      <c r="D48" s="33">
        <v>-12052527.81</v>
      </c>
      <c r="E48" s="30">
        <f>ROUND(D48/C48*100,1)</f>
        <v>83.3</v>
      </c>
      <c r="F48" s="33">
        <f>-C48</f>
        <v>14467992</v>
      </c>
      <c r="G48" s="33">
        <f>-D48</f>
        <v>12052527.81</v>
      </c>
      <c r="H48" s="30">
        <f>ROUND(G48/F48*100,1)</f>
        <v>83.3</v>
      </c>
      <c r="I48" s="33">
        <f>C48+F48</f>
        <v>0</v>
      </c>
      <c r="J48" s="16">
        <f>D48+G48</f>
        <v>0</v>
      </c>
      <c r="K48" s="3"/>
    </row>
    <row r="49" s="20" customFormat="1" ht="40.5" customHeight="1">
      <c r="B49" s="26"/>
    </row>
    <row r="50" s="20" customFormat="1" ht="0.75" customHeight="1">
      <c r="B50" s="26"/>
    </row>
    <row r="51" spans="1:11" ht="13.5" customHeight="1">
      <c r="A51" s="67" t="s">
        <v>3</v>
      </c>
      <c r="B51" s="69" t="s">
        <v>4</v>
      </c>
      <c r="C51" s="67" t="s">
        <v>5</v>
      </c>
      <c r="D51" s="67"/>
      <c r="E51" s="67"/>
      <c r="F51" s="67" t="s">
        <v>6</v>
      </c>
      <c r="G51" s="67"/>
      <c r="H51" s="67"/>
      <c r="I51" s="67" t="s">
        <v>7</v>
      </c>
      <c r="J51" s="67"/>
      <c r="K51" s="67"/>
    </row>
    <row r="52" spans="1:11" ht="39.75" customHeight="1">
      <c r="A52" s="67"/>
      <c r="B52" s="69"/>
      <c r="C52" s="2" t="s">
        <v>27</v>
      </c>
      <c r="D52" s="2" t="s">
        <v>28</v>
      </c>
      <c r="E52" s="2" t="s">
        <v>10</v>
      </c>
      <c r="F52" s="2" t="s">
        <v>27</v>
      </c>
      <c r="G52" s="2" t="s">
        <v>28</v>
      </c>
      <c r="H52" s="2" t="s">
        <v>10</v>
      </c>
      <c r="I52" s="2" t="s">
        <v>27</v>
      </c>
      <c r="J52" s="2" t="s">
        <v>28</v>
      </c>
      <c r="K52" s="2" t="s">
        <v>10</v>
      </c>
    </row>
    <row r="53" spans="1:11" ht="11.25">
      <c r="A53" s="54" t="s">
        <v>14</v>
      </c>
      <c r="B53" s="55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8" customHeight="1">
      <c r="A54" s="14" t="s">
        <v>70</v>
      </c>
      <c r="B54" s="48" t="s">
        <v>47</v>
      </c>
      <c r="C54" s="34">
        <v>9457170</v>
      </c>
      <c r="D54" s="34">
        <v>9033225.35</v>
      </c>
      <c r="E54" s="28">
        <f>ROUND(D54/C54*100,1)</f>
        <v>95.5</v>
      </c>
      <c r="F54" s="34">
        <v>1501424</v>
      </c>
      <c r="G54" s="34">
        <v>1259469.89</v>
      </c>
      <c r="H54" s="28">
        <f>ROUND(G54/F54*100,1)</f>
        <v>83.9</v>
      </c>
      <c r="I54" s="16">
        <f>C54+F54</f>
        <v>10958594</v>
      </c>
      <c r="J54" s="16">
        <f>D54+G54</f>
        <v>10292695.24</v>
      </c>
      <c r="K54" s="3">
        <f>ROUND(J54/I54*100,1)</f>
        <v>93.9</v>
      </c>
    </row>
    <row r="55" spans="1:11" ht="11.25" customHeight="1">
      <c r="A55" s="14" t="s">
        <v>90</v>
      </c>
      <c r="B55" s="41" t="s">
        <v>48</v>
      </c>
      <c r="C55" s="34">
        <v>166200</v>
      </c>
      <c r="D55" s="27">
        <v>22282</v>
      </c>
      <c r="E55" s="28"/>
      <c r="F55" s="27"/>
      <c r="G55" s="27"/>
      <c r="H55" s="28"/>
      <c r="I55" s="16">
        <f>C55+F55</f>
        <v>166200</v>
      </c>
      <c r="J55" s="16">
        <f>D55+G55</f>
        <v>22282</v>
      </c>
      <c r="K55" s="3">
        <f>ROUND(J55/I55*100,1)</f>
        <v>13.4</v>
      </c>
    </row>
    <row r="56" spans="1:11" ht="13.5" customHeight="1" hidden="1">
      <c r="A56" s="67" t="s">
        <v>3</v>
      </c>
      <c r="B56" s="41" t="s">
        <v>4</v>
      </c>
      <c r="C56" s="67" t="s">
        <v>5</v>
      </c>
      <c r="D56" s="67"/>
      <c r="E56" s="67"/>
      <c r="F56" s="67" t="s">
        <v>6</v>
      </c>
      <c r="G56" s="67"/>
      <c r="H56" s="67"/>
      <c r="I56" s="67" t="s">
        <v>7</v>
      </c>
      <c r="J56" s="67"/>
      <c r="K56" s="67"/>
    </row>
    <row r="57" spans="1:11" ht="45" customHeight="1" hidden="1">
      <c r="A57" s="67"/>
      <c r="B57" s="41"/>
      <c r="C57" s="2" t="s">
        <v>27</v>
      </c>
      <c r="D57" s="2" t="s">
        <v>28</v>
      </c>
      <c r="E57" s="2" t="s">
        <v>10</v>
      </c>
      <c r="F57" s="2" t="s">
        <v>27</v>
      </c>
      <c r="G57" s="2" t="s">
        <v>28</v>
      </c>
      <c r="H57" s="2" t="s">
        <v>10</v>
      </c>
      <c r="I57" s="2" t="s">
        <v>27</v>
      </c>
      <c r="J57" s="2" t="s">
        <v>28</v>
      </c>
      <c r="K57" s="2" t="s">
        <v>10</v>
      </c>
    </row>
    <row r="58" spans="1:11" ht="10.5" customHeight="1">
      <c r="A58" s="14" t="s">
        <v>71</v>
      </c>
      <c r="B58" s="41" t="s">
        <v>49</v>
      </c>
      <c r="C58" s="34">
        <v>16096503</v>
      </c>
      <c r="D58" s="34">
        <v>14959640.17</v>
      </c>
      <c r="E58" s="28">
        <f>ROUND(D58/C58*100,1)</f>
        <v>92.9</v>
      </c>
      <c r="F58" s="35">
        <v>2491289.52</v>
      </c>
      <c r="G58" s="34">
        <v>2141345.06</v>
      </c>
      <c r="H58" s="28">
        <f>ROUND(G58/F58*100,1)</f>
        <v>86</v>
      </c>
      <c r="I58" s="16">
        <f>C58+F58</f>
        <v>18587792.52</v>
      </c>
      <c r="J58" s="16">
        <f>D58+G58</f>
        <v>17100985.23</v>
      </c>
      <c r="K58" s="3">
        <f>ROUND(J58/I58*100,1)</f>
        <v>92</v>
      </c>
    </row>
    <row r="59" spans="1:11" ht="15" customHeight="1">
      <c r="A59" s="14" t="s">
        <v>87</v>
      </c>
      <c r="B59" s="41" t="s">
        <v>41</v>
      </c>
      <c r="C59" s="34">
        <v>40900</v>
      </c>
      <c r="D59" s="34">
        <v>40831.58</v>
      </c>
      <c r="E59" s="28">
        <f>ROUND(D59/C59*100,1)</f>
        <v>99.8</v>
      </c>
      <c r="F59" s="29"/>
      <c r="G59" s="29"/>
      <c r="H59" s="28"/>
      <c r="I59" s="4">
        <f aca="true" t="shared" si="4" ref="I59:J66">C59+F59</f>
        <v>40900</v>
      </c>
      <c r="J59" s="4">
        <f t="shared" si="4"/>
        <v>40831.58</v>
      </c>
      <c r="K59" s="3">
        <f>ROUND(J59/I59*100,1)</f>
        <v>99.8</v>
      </c>
    </row>
    <row r="60" spans="1:11" ht="12" customHeight="1" hidden="1">
      <c r="A60" s="14" t="s">
        <v>52</v>
      </c>
      <c r="B60" s="41" t="s">
        <v>50</v>
      </c>
      <c r="C60" s="34"/>
      <c r="D60" s="34"/>
      <c r="E60" s="28" t="e">
        <f>ROUND(D60/C60*100,1)</f>
        <v>#DIV/0!</v>
      </c>
      <c r="F60" s="29"/>
      <c r="G60" s="29"/>
      <c r="H60" s="28"/>
      <c r="I60" s="4">
        <f t="shared" si="4"/>
        <v>0</v>
      </c>
      <c r="J60" s="4">
        <f t="shared" si="4"/>
        <v>0</v>
      </c>
      <c r="K60" s="3" t="e">
        <f>ROUND(J60/I60*100,1)</f>
        <v>#DIV/0!</v>
      </c>
    </row>
    <row r="61" spans="1:11" ht="11.25" customHeight="1">
      <c r="A61" s="14" t="s">
        <v>88</v>
      </c>
      <c r="B61" s="41" t="s">
        <v>40</v>
      </c>
      <c r="C61" s="34">
        <v>65230</v>
      </c>
      <c r="D61" s="34">
        <v>48928.9</v>
      </c>
      <c r="E61" s="28">
        <f>ROUND(D61/C61*100,1)</f>
        <v>75</v>
      </c>
      <c r="F61" s="29">
        <v>65230</v>
      </c>
      <c r="G61" s="29">
        <v>48928.89</v>
      </c>
      <c r="H61" s="28">
        <f>ROUND(G61/F61*100,1)</f>
        <v>75</v>
      </c>
      <c r="I61" s="4">
        <f>C61+F61</f>
        <v>130460</v>
      </c>
      <c r="J61" s="4">
        <f>D61+G61</f>
        <v>97857.79000000001</v>
      </c>
      <c r="K61" s="3">
        <f>ROUND(J61/I61*100,1)</f>
        <v>75</v>
      </c>
    </row>
    <row r="62" spans="1:11" ht="13.5" customHeight="1" hidden="1">
      <c r="A62" s="59" t="s">
        <v>3</v>
      </c>
      <c r="B62" s="61" t="s">
        <v>4</v>
      </c>
      <c r="C62" s="56" t="s">
        <v>5</v>
      </c>
      <c r="D62" s="57"/>
      <c r="E62" s="58"/>
      <c r="F62" s="56" t="s">
        <v>6</v>
      </c>
      <c r="G62" s="57"/>
      <c r="H62" s="58"/>
      <c r="I62" s="56" t="s">
        <v>7</v>
      </c>
      <c r="J62" s="57"/>
      <c r="K62" s="58"/>
    </row>
    <row r="63" spans="1:11" ht="50.25" customHeight="1" hidden="1">
      <c r="A63" s="60"/>
      <c r="B63" s="62"/>
      <c r="C63" s="2" t="s">
        <v>27</v>
      </c>
      <c r="D63" s="2" t="s">
        <v>38</v>
      </c>
      <c r="E63" s="2" t="s">
        <v>39</v>
      </c>
      <c r="F63" s="2" t="s">
        <v>27</v>
      </c>
      <c r="G63" s="2" t="s">
        <v>38</v>
      </c>
      <c r="H63" s="2" t="s">
        <v>10</v>
      </c>
      <c r="I63" s="2" t="s">
        <v>27</v>
      </c>
      <c r="J63" s="2" t="s">
        <v>38</v>
      </c>
      <c r="K63" s="2" t="s">
        <v>39</v>
      </c>
    </row>
    <row r="64" spans="1:11" ht="11.25">
      <c r="A64" s="14" t="s">
        <v>72</v>
      </c>
      <c r="B64" s="41" t="s">
        <v>51</v>
      </c>
      <c r="C64" s="34">
        <v>395000</v>
      </c>
      <c r="D64" s="34">
        <v>183700</v>
      </c>
      <c r="E64" s="28">
        <f aca="true" t="shared" si="5" ref="E64:E70">ROUND(D64/C64*100,1)</f>
        <v>46.5</v>
      </c>
      <c r="F64" s="34"/>
      <c r="G64" s="34"/>
      <c r="H64" s="28"/>
      <c r="I64" s="16">
        <f t="shared" si="4"/>
        <v>395000</v>
      </c>
      <c r="J64" s="16">
        <f t="shared" si="4"/>
        <v>183700</v>
      </c>
      <c r="K64" s="3">
        <f>ROUND(J64/I64*100,1)</f>
        <v>46.5</v>
      </c>
    </row>
    <row r="65" spans="1:11" ht="11.25">
      <c r="A65" s="14" t="s">
        <v>73</v>
      </c>
      <c r="B65" s="41" t="s">
        <v>53</v>
      </c>
      <c r="C65" s="34">
        <v>2571200</v>
      </c>
      <c r="D65" s="34">
        <v>2170751.21</v>
      </c>
      <c r="E65" s="28">
        <f t="shared" si="5"/>
        <v>84.4</v>
      </c>
      <c r="F65" s="35">
        <v>328271.61</v>
      </c>
      <c r="G65" s="34">
        <v>322974.31</v>
      </c>
      <c r="H65" s="28">
        <f>ROUND(G65/F65*100,1)</f>
        <v>98.4</v>
      </c>
      <c r="I65" s="16">
        <f t="shared" si="4"/>
        <v>2899471.61</v>
      </c>
      <c r="J65" s="16">
        <f t="shared" si="4"/>
        <v>2493725.52</v>
      </c>
      <c r="K65" s="3">
        <f aca="true" t="shared" si="6" ref="K65:K74">ROUND(J65/I65*100,1)</f>
        <v>86</v>
      </c>
    </row>
    <row r="66" spans="1:11" ht="11.25">
      <c r="A66" s="14" t="s">
        <v>74</v>
      </c>
      <c r="B66" s="41" t="s">
        <v>54</v>
      </c>
      <c r="C66" s="34">
        <v>630000</v>
      </c>
      <c r="D66" s="34">
        <v>428536.58</v>
      </c>
      <c r="E66" s="28">
        <f t="shared" si="5"/>
        <v>68</v>
      </c>
      <c r="F66" s="34"/>
      <c r="G66" s="34"/>
      <c r="H66" s="28"/>
      <c r="I66" s="16">
        <f t="shared" si="4"/>
        <v>630000</v>
      </c>
      <c r="J66" s="16">
        <f t="shared" si="4"/>
        <v>428536.58</v>
      </c>
      <c r="K66" s="3">
        <f t="shared" si="6"/>
        <v>68</v>
      </c>
    </row>
    <row r="67" spans="1:11" ht="15">
      <c r="A67" s="14" t="s">
        <v>75</v>
      </c>
      <c r="B67" s="41" t="s">
        <v>100</v>
      </c>
      <c r="C67" s="34">
        <v>150000</v>
      </c>
      <c r="D67" s="34">
        <v>59593.58</v>
      </c>
      <c r="E67" s="28">
        <f t="shared" si="5"/>
        <v>39.7</v>
      </c>
      <c r="F67" s="34"/>
      <c r="G67" s="34"/>
      <c r="H67" s="28"/>
      <c r="I67" s="16">
        <f aca="true" t="shared" si="7" ref="I67:J92">C67+F67</f>
        <v>150000</v>
      </c>
      <c r="J67" s="16">
        <f t="shared" si="7"/>
        <v>59593.58</v>
      </c>
      <c r="K67" s="3">
        <f t="shared" si="6"/>
        <v>39.7</v>
      </c>
    </row>
    <row r="68" spans="1:11" ht="11.25">
      <c r="A68" s="14" t="s">
        <v>95</v>
      </c>
      <c r="B68" s="41" t="s">
        <v>67</v>
      </c>
      <c r="C68" s="34">
        <v>280000</v>
      </c>
      <c r="D68" s="34">
        <v>280000</v>
      </c>
      <c r="E68" s="28">
        <f t="shared" si="5"/>
        <v>100</v>
      </c>
      <c r="F68" s="34"/>
      <c r="G68" s="34"/>
      <c r="H68" s="28"/>
      <c r="I68" s="16">
        <f t="shared" si="7"/>
        <v>280000</v>
      </c>
      <c r="J68" s="16">
        <f t="shared" si="7"/>
        <v>280000</v>
      </c>
      <c r="K68" s="3">
        <f t="shared" si="6"/>
        <v>100</v>
      </c>
    </row>
    <row r="69" spans="1:11" ht="12" customHeight="1">
      <c r="A69" s="14" t="s">
        <v>89</v>
      </c>
      <c r="B69" s="41" t="s">
        <v>66</v>
      </c>
      <c r="C69" s="34">
        <v>1076854</v>
      </c>
      <c r="D69" s="34">
        <v>1076854</v>
      </c>
      <c r="E69" s="28">
        <f t="shared" si="5"/>
        <v>100</v>
      </c>
      <c r="F69" s="34">
        <v>65566</v>
      </c>
      <c r="G69" s="34">
        <v>65566</v>
      </c>
      <c r="H69" s="28">
        <f>ROUND(G69/F69*100,1)</f>
        <v>100</v>
      </c>
      <c r="I69" s="16">
        <f t="shared" si="7"/>
        <v>1142420</v>
      </c>
      <c r="J69" s="16">
        <f t="shared" si="7"/>
        <v>1142420</v>
      </c>
      <c r="K69" s="3">
        <f t="shared" si="6"/>
        <v>100</v>
      </c>
    </row>
    <row r="70" spans="1:11" ht="15.75" customHeight="1">
      <c r="A70" s="14" t="s">
        <v>94</v>
      </c>
      <c r="B70" s="41" t="s">
        <v>55</v>
      </c>
      <c r="C70" s="34">
        <v>145000</v>
      </c>
      <c r="D70" s="34">
        <v>145000</v>
      </c>
      <c r="E70" s="28">
        <f t="shared" si="5"/>
        <v>100</v>
      </c>
      <c r="F70" s="34">
        <v>120000</v>
      </c>
      <c r="G70" s="34">
        <v>74564.25</v>
      </c>
      <c r="H70" s="28">
        <f>ROUND(G70/F70*100,1)</f>
        <v>62.1</v>
      </c>
      <c r="I70" s="16">
        <f>C70+F70</f>
        <v>265000</v>
      </c>
      <c r="J70" s="16">
        <f>D70+G70</f>
        <v>219564.25</v>
      </c>
      <c r="K70" s="3">
        <f t="shared" si="6"/>
        <v>82.9</v>
      </c>
    </row>
    <row r="71" spans="1:11" ht="13.5" customHeight="1">
      <c r="A71" s="14" t="s">
        <v>76</v>
      </c>
      <c r="B71" s="41" t="s">
        <v>65</v>
      </c>
      <c r="C71" s="34">
        <v>5245840</v>
      </c>
      <c r="D71" s="34">
        <v>4383886.87</v>
      </c>
      <c r="E71" s="28">
        <f>ROUND(D71/C71*100,1)</f>
        <v>83.6</v>
      </c>
      <c r="F71" s="35">
        <v>200000</v>
      </c>
      <c r="G71" s="34">
        <v>88963.87</v>
      </c>
      <c r="H71" s="28">
        <f>ROUND(G71/F71*100,1)</f>
        <v>44.5</v>
      </c>
      <c r="I71" s="16">
        <f t="shared" si="7"/>
        <v>5445840</v>
      </c>
      <c r="J71" s="16">
        <f t="shared" si="7"/>
        <v>4472850.74</v>
      </c>
      <c r="K71" s="3">
        <f t="shared" si="6"/>
        <v>82.1</v>
      </c>
    </row>
    <row r="72" spans="1:11" ht="11.25">
      <c r="A72" s="14" t="s">
        <v>77</v>
      </c>
      <c r="B72" s="41" t="s">
        <v>56</v>
      </c>
      <c r="C72" s="16">
        <v>700000</v>
      </c>
      <c r="D72" s="16">
        <v>3801.71</v>
      </c>
      <c r="E72" s="5">
        <f>ROUND(D72/C72*100,1)</f>
        <v>0.5</v>
      </c>
      <c r="F72" s="16"/>
      <c r="G72" s="16"/>
      <c r="H72" s="5"/>
      <c r="I72" s="16">
        <f t="shared" si="7"/>
        <v>700000</v>
      </c>
      <c r="J72" s="16">
        <f t="shared" si="7"/>
        <v>3801.71</v>
      </c>
      <c r="K72" s="3">
        <f t="shared" si="6"/>
        <v>0.5</v>
      </c>
    </row>
    <row r="73" spans="1:11" ht="11.25">
      <c r="A73" s="14" t="s">
        <v>78</v>
      </c>
      <c r="B73" s="41" t="s">
        <v>101</v>
      </c>
      <c r="C73" s="16"/>
      <c r="D73" s="16"/>
      <c r="E73" s="5"/>
      <c r="F73" s="33">
        <v>2448300</v>
      </c>
      <c r="G73" s="16">
        <v>1435879.03</v>
      </c>
      <c r="H73" s="5">
        <f>ROUND(G73/F73*100,1)</f>
        <v>58.6</v>
      </c>
      <c r="I73" s="16">
        <f t="shared" si="7"/>
        <v>2448300</v>
      </c>
      <c r="J73" s="16">
        <f t="shared" si="7"/>
        <v>1435879.03</v>
      </c>
      <c r="K73" s="3">
        <f t="shared" si="6"/>
        <v>58.6</v>
      </c>
    </row>
    <row r="74" spans="1:11" ht="11.25">
      <c r="A74" s="14" t="s">
        <v>79</v>
      </c>
      <c r="B74" s="49" t="s">
        <v>42</v>
      </c>
      <c r="C74" s="16">
        <v>200000</v>
      </c>
      <c r="D74" s="16">
        <v>67678.36</v>
      </c>
      <c r="E74" s="5">
        <f>ROUND(D74/C74*100,1)</f>
        <v>33.8</v>
      </c>
      <c r="F74" s="16"/>
      <c r="G74" s="16"/>
      <c r="H74" s="5"/>
      <c r="I74" s="16">
        <f>C74+F74</f>
        <v>200000</v>
      </c>
      <c r="J74" s="16">
        <f>D74+G74</f>
        <v>67678.36</v>
      </c>
      <c r="K74" s="3">
        <f t="shared" si="6"/>
        <v>33.8</v>
      </c>
    </row>
    <row r="75" spans="1:11" ht="11.25">
      <c r="A75" s="14" t="s">
        <v>80</v>
      </c>
      <c r="B75" s="41" t="s">
        <v>57</v>
      </c>
      <c r="C75" s="16">
        <v>1750000</v>
      </c>
      <c r="D75" s="16">
        <v>1271307.36</v>
      </c>
      <c r="E75" s="5">
        <f>ROUND(D75/C75*100,1)</f>
        <v>72.6</v>
      </c>
      <c r="F75" s="16">
        <v>2428926</v>
      </c>
      <c r="G75" s="16">
        <v>2403065.75</v>
      </c>
      <c r="H75" s="5">
        <f>ROUND(G75/F75*100,1)</f>
        <v>98.9</v>
      </c>
      <c r="I75" s="16">
        <f t="shared" si="7"/>
        <v>4178926</v>
      </c>
      <c r="J75" s="16">
        <f t="shared" si="7"/>
        <v>3674373.1100000003</v>
      </c>
      <c r="K75" s="3">
        <f>ROUND(J75/I75*100,1)</f>
        <v>87.9</v>
      </c>
    </row>
    <row r="76" spans="1:11" ht="11.25">
      <c r="A76" s="14" t="s">
        <v>81</v>
      </c>
      <c r="B76" s="41" t="s">
        <v>69</v>
      </c>
      <c r="C76" s="16">
        <v>249500</v>
      </c>
      <c r="D76" s="16"/>
      <c r="E76" s="5"/>
      <c r="F76" s="16"/>
      <c r="G76" s="16"/>
      <c r="H76" s="5"/>
      <c r="I76" s="16"/>
      <c r="J76" s="16"/>
      <c r="K76" s="3"/>
    </row>
    <row r="77" spans="1:11" ht="11.25">
      <c r="A77" s="14" t="s">
        <v>82</v>
      </c>
      <c r="B77" s="41" t="s">
        <v>60</v>
      </c>
      <c r="C77" s="16">
        <v>11100</v>
      </c>
      <c r="D77" s="16">
        <v>10854</v>
      </c>
      <c r="E77" s="5">
        <f>ROUND(D77/C77*100,1)</f>
        <v>97.8</v>
      </c>
      <c r="F77" s="16"/>
      <c r="G77" s="16"/>
      <c r="H77" s="5"/>
      <c r="I77" s="16">
        <f>C77+F77</f>
        <v>11100</v>
      </c>
      <c r="J77" s="16">
        <f>D77+G77</f>
        <v>10854</v>
      </c>
      <c r="K77" s="3">
        <f aca="true" t="shared" si="8" ref="K77:K84">ROUND(J77/I77*100,1)</f>
        <v>97.8</v>
      </c>
    </row>
    <row r="78" spans="1:11" ht="12" customHeight="1">
      <c r="A78" s="14" t="s">
        <v>96</v>
      </c>
      <c r="B78" s="41" t="s">
        <v>58</v>
      </c>
      <c r="C78" s="16">
        <v>700000</v>
      </c>
      <c r="D78" s="16">
        <v>588987.4</v>
      </c>
      <c r="E78" s="5">
        <f>ROUND(D78/C78*100,1)</f>
        <v>84.1</v>
      </c>
      <c r="F78" s="16"/>
      <c r="G78" s="16"/>
      <c r="H78" s="5"/>
      <c r="I78" s="16">
        <f t="shared" si="7"/>
        <v>700000</v>
      </c>
      <c r="J78" s="16">
        <f t="shared" si="7"/>
        <v>588987.4</v>
      </c>
      <c r="K78" s="3">
        <f t="shared" si="8"/>
        <v>84.1</v>
      </c>
    </row>
    <row r="79" spans="1:11" ht="15">
      <c r="A79" s="14" t="s">
        <v>98</v>
      </c>
      <c r="B79" s="41" t="s">
        <v>99</v>
      </c>
      <c r="C79" s="16"/>
      <c r="D79" s="16"/>
      <c r="E79" s="5"/>
      <c r="F79" s="16">
        <v>5027598</v>
      </c>
      <c r="G79" s="16">
        <v>5002346.78</v>
      </c>
      <c r="H79" s="5">
        <f>ROUND(G79/F79*100,1)</f>
        <v>99.5</v>
      </c>
      <c r="I79" s="16">
        <f t="shared" si="7"/>
        <v>5027598</v>
      </c>
      <c r="J79" s="16">
        <f t="shared" si="7"/>
        <v>5002346.78</v>
      </c>
      <c r="K79" s="3">
        <f t="shared" si="8"/>
        <v>99.5</v>
      </c>
    </row>
    <row r="80" spans="1:11" ht="13.5" customHeight="1">
      <c r="A80" s="14" t="s">
        <v>83</v>
      </c>
      <c r="B80" s="41" t="s">
        <v>59</v>
      </c>
      <c r="C80" s="16"/>
      <c r="D80" s="16"/>
      <c r="E80" s="5"/>
      <c r="F80" s="16">
        <v>75755</v>
      </c>
      <c r="G80" s="16"/>
      <c r="H80" s="5">
        <f>ROUND(G80/F80*100,1)</f>
        <v>0</v>
      </c>
      <c r="I80" s="16">
        <f aca="true" t="shared" si="9" ref="I80:J82">C80+F80</f>
        <v>75755</v>
      </c>
      <c r="J80" s="16">
        <f t="shared" si="9"/>
        <v>0</v>
      </c>
      <c r="K80" s="3">
        <f t="shared" si="8"/>
        <v>0</v>
      </c>
    </row>
    <row r="81" spans="1:11" ht="13.5" customHeight="1">
      <c r="A81" s="14" t="s">
        <v>91</v>
      </c>
      <c r="B81" s="50" t="s">
        <v>92</v>
      </c>
      <c r="C81" s="16"/>
      <c r="D81" s="16"/>
      <c r="E81" s="5"/>
      <c r="F81" s="16">
        <v>2544473</v>
      </c>
      <c r="G81" s="16"/>
      <c r="H81" s="5"/>
      <c r="I81" s="16">
        <f t="shared" si="9"/>
        <v>2544473</v>
      </c>
      <c r="J81" s="16">
        <f t="shared" si="9"/>
        <v>0</v>
      </c>
      <c r="K81" s="3">
        <f t="shared" si="8"/>
        <v>0</v>
      </c>
    </row>
    <row r="82" spans="1:11" ht="13.5" customHeight="1">
      <c r="A82" s="14" t="s">
        <v>97</v>
      </c>
      <c r="B82" s="41" t="s">
        <v>46</v>
      </c>
      <c r="C82" s="16">
        <v>196400</v>
      </c>
      <c r="D82" s="16">
        <v>168218.76</v>
      </c>
      <c r="E82" s="5">
        <f>ROUND(D82/C82*100,1)</f>
        <v>85.7</v>
      </c>
      <c r="F82" s="16"/>
      <c r="G82" s="16"/>
      <c r="H82" s="5"/>
      <c r="I82" s="16">
        <f t="shared" si="9"/>
        <v>196400</v>
      </c>
      <c r="J82" s="16">
        <f t="shared" si="9"/>
        <v>168218.76</v>
      </c>
      <c r="K82" s="3">
        <f t="shared" si="8"/>
        <v>85.7</v>
      </c>
    </row>
    <row r="83" spans="1:11" ht="15">
      <c r="A83" s="14" t="s">
        <v>84</v>
      </c>
      <c r="B83" s="50" t="s">
        <v>61</v>
      </c>
      <c r="C83" s="16"/>
      <c r="D83" s="16"/>
      <c r="E83" s="5"/>
      <c r="F83" s="16">
        <v>16269782.52</v>
      </c>
      <c r="G83" s="16">
        <v>16269782.52</v>
      </c>
      <c r="H83" s="5">
        <f>ROUND(G83/F83*100,1)</f>
        <v>100</v>
      </c>
      <c r="I83" s="16">
        <f t="shared" si="7"/>
        <v>16269782.52</v>
      </c>
      <c r="J83" s="16">
        <f t="shared" si="7"/>
        <v>16269782.52</v>
      </c>
      <c r="K83" s="3">
        <f t="shared" si="8"/>
        <v>100</v>
      </c>
    </row>
    <row r="84" spans="1:11" ht="11.25">
      <c r="A84" s="14" t="s">
        <v>93</v>
      </c>
      <c r="B84" s="50" t="s">
        <v>62</v>
      </c>
      <c r="C84" s="4"/>
      <c r="D84" s="4"/>
      <c r="E84" s="5"/>
      <c r="F84" s="3">
        <v>1600000</v>
      </c>
      <c r="G84" s="3">
        <v>1327541.79</v>
      </c>
      <c r="H84" s="5">
        <f>ROUND(G84/F84*100,1)</f>
        <v>83</v>
      </c>
      <c r="I84" s="4">
        <f t="shared" si="7"/>
        <v>1600000</v>
      </c>
      <c r="J84" s="4">
        <f t="shared" si="7"/>
        <v>1327541.79</v>
      </c>
      <c r="K84" s="3">
        <f t="shared" si="8"/>
        <v>83</v>
      </c>
    </row>
    <row r="85" spans="1:11" ht="11.25" hidden="1">
      <c r="A85" s="59" t="s">
        <v>3</v>
      </c>
      <c r="B85" s="65" t="s">
        <v>4</v>
      </c>
      <c r="C85" s="56" t="s">
        <v>5</v>
      </c>
      <c r="D85" s="57"/>
      <c r="E85" s="58"/>
      <c r="F85" s="56" t="s">
        <v>6</v>
      </c>
      <c r="G85" s="57"/>
      <c r="H85" s="58"/>
      <c r="I85" s="56" t="s">
        <v>7</v>
      </c>
      <c r="J85" s="57"/>
      <c r="K85" s="58"/>
    </row>
    <row r="86" spans="1:11" ht="55.5" customHeight="1" hidden="1">
      <c r="A86" s="60"/>
      <c r="B86" s="66"/>
      <c r="C86" s="8" t="s">
        <v>8</v>
      </c>
      <c r="D86" s="8" t="s">
        <v>9</v>
      </c>
      <c r="E86" s="8" t="s">
        <v>10</v>
      </c>
      <c r="F86" s="8" t="s">
        <v>8</v>
      </c>
      <c r="G86" s="8" t="s">
        <v>9</v>
      </c>
      <c r="H86" s="8" t="s">
        <v>10</v>
      </c>
      <c r="I86" s="8" t="s">
        <v>8</v>
      </c>
      <c r="J86" s="8" t="s">
        <v>9</v>
      </c>
      <c r="K86" s="8" t="s">
        <v>10</v>
      </c>
    </row>
    <row r="87" spans="1:11" ht="12" hidden="1">
      <c r="A87" s="63" t="s">
        <v>15</v>
      </c>
      <c r="B87" s="64"/>
      <c r="C87" s="32">
        <f>SUM(C54:C84)</f>
        <v>40126897</v>
      </c>
      <c r="D87" s="32">
        <f>SUM(D54:D84)</f>
        <v>34944077.82999999</v>
      </c>
      <c r="E87" s="12">
        <f>ROUND(D87/C87*100,1)</f>
        <v>87.1</v>
      </c>
      <c r="F87" s="32">
        <f>SUM(F54:F84)</f>
        <v>35166615.65</v>
      </c>
      <c r="G87" s="32">
        <f>SUM(G54:G84)</f>
        <v>30440428.14</v>
      </c>
      <c r="H87" s="12">
        <f>ROUND(G87/F87*100,1)</f>
        <v>86.6</v>
      </c>
      <c r="I87" s="11">
        <f t="shared" si="7"/>
        <v>75293512.65</v>
      </c>
      <c r="J87" s="11">
        <f t="shared" si="7"/>
        <v>65384505.96999999</v>
      </c>
      <c r="K87" s="11">
        <f>ROUND(J87/I87*100,1)</f>
        <v>86.8</v>
      </c>
    </row>
    <row r="88" spans="1:11" ht="39" customHeight="1" hidden="1">
      <c r="A88" s="14" t="s">
        <v>16</v>
      </c>
      <c r="B88" s="24" t="s">
        <v>17</v>
      </c>
      <c r="C88" s="15"/>
      <c r="D88" s="15"/>
      <c r="E88" s="3"/>
      <c r="F88" s="3"/>
      <c r="G88" s="3"/>
      <c r="H88" s="3"/>
      <c r="I88" s="3">
        <f t="shared" si="7"/>
        <v>0</v>
      </c>
      <c r="J88" s="3">
        <f t="shared" si="7"/>
        <v>0</v>
      </c>
      <c r="K88" s="3"/>
    </row>
    <row r="89" spans="1:11" s="13" customFormat="1" ht="12">
      <c r="A89" s="63" t="s">
        <v>18</v>
      </c>
      <c r="B89" s="64"/>
      <c r="C89" s="32">
        <f>SUM(C87:C88)</f>
        <v>40126897</v>
      </c>
      <c r="D89" s="32">
        <f aca="true" t="shared" si="10" ref="D89:J89">SUM(D87:D88)</f>
        <v>34944077.82999999</v>
      </c>
      <c r="E89" s="11">
        <f>ROUND(D89/C89*100,1)</f>
        <v>87.1</v>
      </c>
      <c r="F89" s="32">
        <f t="shared" si="10"/>
        <v>35166615.65</v>
      </c>
      <c r="G89" s="32">
        <f>SUM(G87:G88)</f>
        <v>30440428.14</v>
      </c>
      <c r="H89" s="11">
        <f>ROUND(G89/F89*100,1)</f>
        <v>86.6</v>
      </c>
      <c r="I89" s="32">
        <f t="shared" si="10"/>
        <v>75293512.65</v>
      </c>
      <c r="J89" s="32">
        <f t="shared" si="10"/>
        <v>65384505.96999999</v>
      </c>
      <c r="K89" s="11">
        <f>ROUND(J89/I89*100,1)</f>
        <v>86.8</v>
      </c>
    </row>
    <row r="90" spans="1:11" ht="12">
      <c r="A90" s="14"/>
      <c r="B90" s="23" t="s">
        <v>19</v>
      </c>
      <c r="C90" s="16">
        <f>IF((C47+C48)&gt;C89,(C47+C48)-C89,0)</f>
        <v>0</v>
      </c>
      <c r="D90" s="16">
        <f>IF((D47+D48)&gt;D89,(D47+D48)-D89,0)</f>
        <v>1945612.0000000075</v>
      </c>
      <c r="E90" s="4"/>
      <c r="F90" s="16">
        <f>IF((F47+F48)&gt;F89,(F47+F48)-F89,0)</f>
        <v>0</v>
      </c>
      <c r="G90" s="16">
        <f>IF((G47+G48)&gt;G89,(G47+G48)-G89,0)</f>
        <v>458680.1599999964</v>
      </c>
      <c r="H90" s="4"/>
      <c r="I90" s="16">
        <f t="shared" si="7"/>
        <v>0</v>
      </c>
      <c r="J90" s="16">
        <f t="shared" si="7"/>
        <v>2404292.160000004</v>
      </c>
      <c r="K90" s="3"/>
    </row>
    <row r="91" spans="1:11" ht="12">
      <c r="A91" s="14"/>
      <c r="B91" s="23" t="s">
        <v>20</v>
      </c>
      <c r="C91" s="16">
        <f>IF(C89&gt;(C47+C48),C89-(C47+C48),0)</f>
        <v>6776204</v>
      </c>
      <c r="D91" s="16">
        <f>IF(D89&gt;(D47+D48),D89-(D47+D48),0)</f>
        <v>0</v>
      </c>
      <c r="E91" s="4"/>
      <c r="F91" s="16">
        <f>IF(F89&gt;(F47+F48),F89-(F47+F48),0)</f>
        <v>231794</v>
      </c>
      <c r="G91" s="16">
        <f>IF(G89&gt;(G47+G48),G89-(G47+G48),0)</f>
        <v>0</v>
      </c>
      <c r="H91" s="4"/>
      <c r="I91" s="16">
        <f t="shared" si="7"/>
        <v>7007998</v>
      </c>
      <c r="J91" s="16">
        <f t="shared" si="7"/>
        <v>0</v>
      </c>
      <c r="K91" s="3"/>
    </row>
    <row r="92" spans="1:11" ht="12">
      <c r="A92" s="63" t="s">
        <v>21</v>
      </c>
      <c r="B92" s="64"/>
      <c r="C92" s="32">
        <f>IF((C47+C48-C90)=C89,C47+C48,C89-C91)</f>
        <v>33350693</v>
      </c>
      <c r="D92" s="32">
        <f>IF((D47+D48-D90)=D89,D47+D48,D89-D91)</f>
        <v>36889689.83</v>
      </c>
      <c r="E92" s="11">
        <f>ROUND(D92/C92*100,1)</f>
        <v>110.6</v>
      </c>
      <c r="F92" s="32">
        <f>IF((F47+F48-F90)=F89,F47+F48-F90,F89-F91)</f>
        <v>34934821.65</v>
      </c>
      <c r="G92" s="32">
        <f>IF((G47+G48-G90)=G89,G89+G90,G89-G91)</f>
        <v>30899108.299999997</v>
      </c>
      <c r="H92" s="12">
        <f>ROUND(G92/F92*100,1)</f>
        <v>88.4</v>
      </c>
      <c r="I92" s="32">
        <f t="shared" si="7"/>
        <v>68285514.65</v>
      </c>
      <c r="J92" s="32">
        <f>D92+G92</f>
        <v>67788798.13</v>
      </c>
      <c r="K92" s="12">
        <f>ROUND(J92/I92*100,1)</f>
        <v>99.3</v>
      </c>
    </row>
    <row r="93" ht="0.75" customHeight="1">
      <c r="A93" s="17"/>
    </row>
    <row r="94" ht="0.75" customHeight="1">
      <c r="A94" s="17"/>
    </row>
    <row r="95" ht="12" customHeight="1">
      <c r="A95" s="17"/>
    </row>
    <row r="96" spans="1:6" ht="12">
      <c r="A96" s="17"/>
      <c r="B96" s="22" t="s">
        <v>24</v>
      </c>
      <c r="C96" s="18"/>
      <c r="D96" s="18"/>
      <c r="E96" s="51" t="s">
        <v>22</v>
      </c>
      <c r="F96" s="51"/>
    </row>
  </sheetData>
  <sheetProtection/>
  <mergeCells count="42">
    <mergeCell ref="C56:E56"/>
    <mergeCell ref="F56:H56"/>
    <mergeCell ref="A11:B11"/>
    <mergeCell ref="A9:A10"/>
    <mergeCell ref="F44:H44"/>
    <mergeCell ref="A51:A52"/>
    <mergeCell ref="C44:E44"/>
    <mergeCell ref="I1:K1"/>
    <mergeCell ref="I2:K2"/>
    <mergeCell ref="I3:K3"/>
    <mergeCell ref="A5:K5"/>
    <mergeCell ref="A6:K6"/>
    <mergeCell ref="A56:A57"/>
    <mergeCell ref="A44:A45"/>
    <mergeCell ref="A7:K7"/>
    <mergeCell ref="I9:K9"/>
    <mergeCell ref="A87:B87"/>
    <mergeCell ref="B51:B52"/>
    <mergeCell ref="C51:E51"/>
    <mergeCell ref="F51:H51"/>
    <mergeCell ref="I44:K44"/>
    <mergeCell ref="C85:E85"/>
    <mergeCell ref="I62:K62"/>
    <mergeCell ref="I85:K85"/>
    <mergeCell ref="B9:B10"/>
    <mergeCell ref="C9:E9"/>
    <mergeCell ref="I51:K51"/>
    <mergeCell ref="I56:K56"/>
    <mergeCell ref="B44:B45"/>
    <mergeCell ref="C62:E62"/>
    <mergeCell ref="B85:B86"/>
    <mergeCell ref="F9:H9"/>
    <mergeCell ref="E96:F96"/>
    <mergeCell ref="A47:B47"/>
    <mergeCell ref="A53:B53"/>
    <mergeCell ref="F85:H85"/>
    <mergeCell ref="A62:A63"/>
    <mergeCell ref="B62:B63"/>
    <mergeCell ref="A92:B92"/>
    <mergeCell ref="F62:H62"/>
    <mergeCell ref="A89:B89"/>
    <mergeCell ref="A85:A86"/>
  </mergeCells>
  <printOptions/>
  <pageMargins left="0.3937007874015748" right="0.7874015748031497" top="1.1811023622047245" bottom="0.3937007874015748" header="0.31496062992125984" footer="0.31496062992125984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2020-02-28T12:19:52Z</cp:lastPrinted>
  <dcterms:created xsi:type="dcterms:W3CDTF">2011-05-22T12:56:07Z</dcterms:created>
  <dcterms:modified xsi:type="dcterms:W3CDTF">2020-02-28T12:19:57Z</dcterms:modified>
  <cp:category/>
  <cp:version/>
  <cp:contentType/>
  <cp:contentStatus/>
</cp:coreProperties>
</file>