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15" windowHeight="7470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відки" sheetId="5" state="hidden" r:id="rId5"/>
    <sheet name="Пояснювальн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<sst xmlns="http://schemas.openxmlformats.org/spreadsheetml/2006/main" count="506" uniqueCount="329">
  <si>
    <t>Додаток № 1</t>
  </si>
  <si>
    <t>Код</t>
  </si>
  <si>
    <t>Загальний фонд</t>
  </si>
  <si>
    <t>Спеціальний фонд</t>
  </si>
  <si>
    <t>тис.грн.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</si>
  <si>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</si>
  <si>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</si>
  <si>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</si>
  <si>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</si>
  <si>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</si>
  <si>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</si>
  <si>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</si>
  <si>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</si>
  <si>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</si>
  <si>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</si>
  <si>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</si>
  <si>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</si>
  <si>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</si>
  <si>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</si>
  <si>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</si>
  <si>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</si>
  <si>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</si>
  <si>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</si>
  <si>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</si>
  <si>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</si>
  <si>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</si>
  <si>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</si>
  <si>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001</t>
  </si>
  <si>
    <t>Усього по КЕКВ 3142</t>
  </si>
  <si>
    <t>Усього по КЕКВ 3132</t>
  </si>
  <si>
    <t>3110</t>
  </si>
  <si>
    <t>Усього по КЕКВ 3110</t>
  </si>
  <si>
    <t>Усього по КЕКВ 3122</t>
  </si>
  <si>
    <t>Інші заходи у сфері автомобільного транспорту</t>
  </si>
  <si>
    <t>(тис.грн.)/грн.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</si>
  <si>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</si>
  <si>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</si>
  <si>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</si>
  <si>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</si>
  <si>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</si>
  <si>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</si>
  <si>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</si>
  <si>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</si>
  <si>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</si>
  <si>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</si>
  <si>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</si>
  <si>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</si>
  <si>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</si>
  <si>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</si>
  <si>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</si>
  <si>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</si>
  <si>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</si>
  <si>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Код функціональної класифікації видатків та кредитування бюджету</t>
  </si>
  <si>
    <t>РОЗПОДІЛ</t>
  </si>
  <si>
    <t>0111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</si>
  <si>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</si>
  <si>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</si>
  <si>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</si>
  <si>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</si>
  <si>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</si>
  <si>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</si>
  <si>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</si>
  <si>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</si>
  <si>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</si>
  <si>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</si>
  <si>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</si>
  <si>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</si>
  <si>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</si>
  <si>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</si>
  <si>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</si>
  <si>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</si>
  <si>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</si>
  <si>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</si>
  <si>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</si>
  <si>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Усього по КЕКВ 3131</t>
  </si>
  <si>
    <t>Капітальний ремонт соціального житла для дітей-сиріт та дітей, позбавлених батьківського піклування</t>
  </si>
  <si>
    <t>Організація та проведення громадських робіт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</si>
  <si>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</si>
  <si>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</si>
  <si>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</si>
  <si>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</si>
  <si>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</si>
  <si>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</si>
  <si>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</si>
  <si>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</si>
  <si>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0421</t>
  </si>
  <si>
    <t>0456</t>
  </si>
  <si>
    <t>Капітальний ремонт кладок</t>
  </si>
  <si>
    <t>Капітальний ремонт житлового фонду</t>
  </si>
  <si>
    <t>0320</t>
  </si>
  <si>
    <t>0512</t>
  </si>
  <si>
    <t>3000</t>
  </si>
  <si>
    <t>4000</t>
  </si>
  <si>
    <t>6000</t>
  </si>
  <si>
    <t>бюджету Сватівської міської ради на 2018 рік</t>
  </si>
  <si>
    <t>видатків бюджету Сватівської міської ради на 2018 рік</t>
  </si>
  <si>
    <t>0150</t>
  </si>
  <si>
    <r>
      <t>Перелік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єктів, видатки на які у 2018 році будуть проводитися за рахунок коштів бюджету розвитку</t>
    </r>
    <r>
      <rPr>
        <b/>
        <sz val="11"/>
        <color indexed="8"/>
        <rFont val="Calibri"/>
        <family val="2"/>
      </rPr>
      <t>¹</t>
    </r>
  </si>
  <si>
    <t>0443</t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</si>
  <si>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</si>
  <si>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</si>
  <si>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 xml:space="preserve">Капітальний ремонт ліній зовнішнього освітлення </t>
  </si>
  <si>
    <t>Утримання та розвитокавтомобільних доріг та дорожньої інфраструктури за рахунок коштів місцевого бюджету</t>
  </si>
  <si>
    <t>Капітальний ремонт ділянки дорогои по пр..Будівельника Забурдаєва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</si>
  <si>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</si>
  <si>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</si>
  <si>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</si>
  <si>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1030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</si>
  <si>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</si>
  <si>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</si>
  <si>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</si>
  <si>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</si>
  <si>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</si>
  <si>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</si>
  <si>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</si>
  <si>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</si>
  <si>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</si>
  <si>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</si>
  <si>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t>7130</t>
  </si>
  <si>
    <t>Здійснення заходів із землеустрою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</si>
  <si>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</si>
  <si>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</si>
  <si>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</si>
  <si>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</si>
  <si>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</si>
  <si>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</si>
  <si>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</si>
  <si>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</si>
  <si>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</si>
  <si>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</si>
  <si>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</si>
  <si>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</si>
  <si>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</si>
  <si>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</si>
  <si>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3242</t>
  </si>
  <si>
    <t>Інші заходи у сфері соціального захисту і соціального забезпечення</t>
  </si>
  <si>
    <t>Керівник ФРВ - головний бухгалтер  ___________________ Н.О.Варибрус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</si>
  <si>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</si>
  <si>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</si>
  <si>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</si>
  <si>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</si>
  <si>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</si>
  <si>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5061</t>
  </si>
  <si>
    <t>0810</t>
  </si>
  <si>
    <t>Будівництво тротуару на пл.Привокзальній</t>
  </si>
  <si>
    <t>Будівництво тротуару по вул.Садовій</t>
  </si>
  <si>
    <t>Будівництво автобусних зупинок (3 шт)</t>
  </si>
  <si>
    <t>Фінансування за рахунок залишків коштів на рахунках бюджетних установ</t>
  </si>
  <si>
    <r>
      <t>Забезпечення діяльності місцевих центрів фізичного здоров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</si>
  <si>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r>
      <t>Сільське, лісове, рибне  та мисливство</t>
    </r>
    <r>
      <rPr>
        <b/>
        <sz val="6"/>
        <color indexed="8"/>
        <rFont val="Times New Roman"/>
        <family val="1"/>
      </rPr>
      <t> </t>
    </r>
  </si>
  <si>
    <r>
      <t>Інші програми та заходи, пов</t>
    </r>
    <r>
      <rPr>
        <b/>
        <sz val="6"/>
        <color indexed="8"/>
        <rFont val="Calibri"/>
        <family val="2"/>
      </rPr>
      <t>'</t>
    </r>
    <r>
      <rPr>
        <b/>
        <sz val="6"/>
        <color indexed="8"/>
        <rFont val="Book Antiqua"/>
        <family val="1"/>
      </rPr>
      <t>язані з економічною діяльністю</t>
    </r>
  </si>
  <si>
    <r>
      <t>Код програмної класифікації видатків та кредитування місцевого бюджету</t>
    </r>
    <r>
      <rPr>
        <sz val="6"/>
        <color indexed="8"/>
        <rFont val="Calibri"/>
        <family val="2"/>
      </rPr>
      <t>²</t>
    </r>
  </si>
  <si>
    <r>
      <t>Назва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єктів відповідно до проектно - кошторисної документації</t>
    </r>
  </si>
  <si>
    <r>
      <t>Відсоток завершенності будівництва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 xml:space="preserve">єктів на майбутні роки </t>
    </r>
  </si>
  <si>
    <r>
      <t>Всього видатків на завершення будівництва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 xml:space="preserve">єктів на майбутні роки </t>
    </r>
  </si>
  <si>
    <t>Додаток № 4</t>
  </si>
  <si>
    <t>ДОХОДИ</t>
  </si>
  <si>
    <t>Найменування</t>
  </si>
  <si>
    <t>в т.ч. бюджет розвитку</t>
  </si>
  <si>
    <t>Податкові надходження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</si>
  <si>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</si>
  <si>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</si>
  <si>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</si>
  <si>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</si>
  <si>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</si>
  <si>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</si>
  <si>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</si>
  <si>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</si>
  <si>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</si>
  <si>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</si>
  <si>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</si>
  <si>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</si>
  <si>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</si>
  <si>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</si>
  <si>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</si>
  <si>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</si>
  <si>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</si>
  <si>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</si>
  <si>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</si>
  <si>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</si>
  <si>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</si>
  <si>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</si>
  <si>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</si>
  <si>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</si>
  <si>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</si>
  <si>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</si>
  <si>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</si>
  <si>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</si>
  <si>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</si>
  <si>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</si>
  <si>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</si>
  <si>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</si>
  <si>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</si>
  <si>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</si>
  <si>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</si>
  <si>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</si>
  <si>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</si>
  <si>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</si>
  <si>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</si>
  <si>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</si>
  <si>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</si>
  <si>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</si>
  <si>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</si>
  <si>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</si>
  <si>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</si>
  <si>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</si>
  <si>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</si>
  <si>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</si>
  <si>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</si>
  <si>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</si>
  <si>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</si>
  <si>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</si>
  <si>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</si>
  <si>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</si>
  <si>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</si>
  <si>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</si>
  <si>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</si>
  <si>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</si>
  <si>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</si>
  <si>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</si>
  <si>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</si>
  <si>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</si>
  <si>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Субвенції з місцевих бюджетів іншим місцевим бюджетам</t>
  </si>
  <si>
    <t>Всього доходів</t>
  </si>
  <si>
    <t>Керівник ФРВ - головний бухгалтер</t>
  </si>
  <si>
    <t>Н.О.Варибрус</t>
  </si>
  <si>
    <t>(підпис)</t>
  </si>
  <si>
    <t>(ініціали і прізвище)</t>
  </si>
  <si>
    <t>Інша діяльність у сфері  екології та охорони природних ресурсів</t>
  </si>
  <si>
    <t>Гроиадський порядок та безпека</t>
  </si>
  <si>
    <t>0380</t>
  </si>
  <si>
    <t>Інші заходи громадського порядку та безпеки</t>
  </si>
  <si>
    <r>
      <t>Будівництво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єктів житлово-комунального господарства</t>
    </r>
  </si>
  <si>
    <t>Будівництво об'єктів житлово-комунального господарства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</si>
  <si>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</si>
  <si>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код/місяць</t>
  </si>
  <si>
    <t>рік</t>
  </si>
  <si>
    <t>видатки</t>
  </si>
  <si>
    <t>6030 (01ф)</t>
  </si>
  <si>
    <t>8330 (01ф)</t>
  </si>
  <si>
    <t>7330 (07ф)</t>
  </si>
  <si>
    <t>7310 (07ф)</t>
  </si>
  <si>
    <t>0150 (07ф)</t>
  </si>
  <si>
    <t>1010 (07ф)</t>
  </si>
  <si>
    <t>Капітальний ремонт тротуарів по вул. Сосюри і Державній, пл.50-річчя Перемоги, кв.Мирний</t>
  </si>
  <si>
    <t>1010 (01 ф)</t>
  </si>
  <si>
    <t>5061 (01ф)</t>
  </si>
  <si>
    <t>0150 (01 ф)</t>
  </si>
  <si>
    <t>6013 (01Ф)</t>
  </si>
  <si>
    <t>Придбання проекторів та демонстраційних екранів</t>
  </si>
  <si>
    <t>Придбання інформаційного табло</t>
  </si>
  <si>
    <t>Придбання обладнання для дитячого майданчика</t>
  </si>
  <si>
    <t>Будівництво інших об'єктів соціальної та виробничої інфраструктури комунальної власності</t>
  </si>
  <si>
    <t>Будівництво дитячих майданчиків на території ЦРД</t>
  </si>
  <si>
    <t>Капітальний ремонт автодороги по вул. Садово-Набережній</t>
  </si>
  <si>
    <t>Капремонт асфальтобетонного покриття (ЦРД і "Малятко")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</si>
  <si>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</si>
  <si>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r>
      <t>Код програмної класифікації видатків та кредитування місцевого бюджету</t>
    </r>
    <r>
      <rPr>
        <sz val="5"/>
        <color indexed="8"/>
        <rFont val="Calibri"/>
        <family val="2"/>
      </rPr>
      <t>¹</t>
    </r>
  </si>
  <si>
    <r>
      <t>Найменування згідно з типовою відомчою/типовою програмною</t>
    </r>
    <r>
      <rPr>
        <sz val="5"/>
        <color indexed="8"/>
        <rFont val="Calibri"/>
        <family val="2"/>
      </rPr>
      <t>²</t>
    </r>
    <r>
      <rPr>
        <sz val="5"/>
        <color indexed="8"/>
        <rFont val="Book Antiqua"/>
        <family val="1"/>
      </rPr>
      <t>/тимчасовою класифікацією видатків та кредитування місцевих бюджетів</t>
    </r>
  </si>
  <si>
    <t>6030 (07ф)</t>
  </si>
  <si>
    <t>7461 (07ф)</t>
  </si>
  <si>
    <t>8110 (07ф)</t>
  </si>
  <si>
    <t>ПОЯСНЮВАЛЬНА ЗАПИСКА</t>
  </si>
  <si>
    <t>до рішення "Про внесення змін до бюджету"</t>
  </si>
  <si>
    <t>ВИДАТКИ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</si>
  <si>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</si>
  <si>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</si>
  <si>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Придбання студійного обладнання (колонки, мікшерський пульт та інше)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</si>
  <si>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</si>
  <si>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r>
      <t>утримання ДНЗ (благодійні внески для</t>
    </r>
    <r>
      <rPr>
        <i/>
        <sz val="8.05"/>
        <color indexed="8"/>
        <rFont val="Book Antiqua"/>
        <family val="1"/>
      </rPr>
      <t xml:space="preserve"> КДНЗ)</t>
    </r>
  </si>
  <si>
    <t>Придбання алюмінієвої конструкції тамбуру та дверей в приміщення КЗ "МККД" по вул.Сосюри. 3</t>
  </si>
  <si>
    <t>Будівництво ліній електропостачання</t>
  </si>
  <si>
    <t>Капремонт водопровідної мережі (ЦРД+"Малятко")</t>
  </si>
  <si>
    <t>Капремонт КЗДО "Сонечко" (утеплення +електромережа)</t>
  </si>
  <si>
    <t>Придбання оргтехніки</t>
  </si>
  <si>
    <t>Придбання меблів, обладнання на харчовий блок, прачку, дитячі майданчики для ЦРД</t>
  </si>
  <si>
    <t>Придбання інтерактивної підлоги для ЦРД</t>
  </si>
  <si>
    <t>Реконструкція  паркану (ЦРД і "Малятко")</t>
  </si>
  <si>
    <t>Придбання твердопаливних котлів</t>
  </si>
  <si>
    <t>Капітальний ремонт (утеплення) будівлі КЗ"МККД" по вул.Сосюри, 3</t>
  </si>
  <si>
    <t>Забезпечення діяльності водопровідно-каналізаційне господарства</t>
  </si>
  <si>
    <t xml:space="preserve">Надання капітального трансферту МКП "Сватівський водоканал" на придбання обладнання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</si>
  <si>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</si>
  <si>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Надання капітального трансферту КП "Сватове-благоустрій" на проведення капітального ремонту будівлі по вул.Державна, 3 у м.Сватове</t>
  </si>
  <si>
    <t>Реконструкція пандуса на пішохідному переході вул.Дябченка</t>
  </si>
  <si>
    <t>Придбання матеріалів для поточного ремонту будівлі по вул.Садовій, 85</t>
  </si>
  <si>
    <t>вартість капремонту будівлі КЗДО № 6 "Центр розвитку дитини"</t>
  </si>
  <si>
    <t>7330</t>
  </si>
  <si>
    <t>вартість реконструкції даху на стадіоні "Нива"</t>
  </si>
  <si>
    <t>капремонт КЗДО № 5 "Сонечко"</t>
  </si>
  <si>
    <t>Забезпечення діяльності клубів (капітальний ремонт (утеплення) будівлі  вул.Сосюри, 3)</t>
  </si>
  <si>
    <t>КП "Сватове-благоустрій" на поточні видатки та капремонт будівлі на вул.Державна, 3</t>
  </si>
  <si>
    <t>Сватівській міській організації ветеранів (на підписку газети на 4 квартал 2018р членам МОВ)</t>
  </si>
  <si>
    <t>Надання трансфертів одержувачам бюджетних коштів:</t>
  </si>
  <si>
    <t>За рахунок власних надходжень (оренда, отримання дарунків) збільшені планові показники на 10888,86971тис.грн., в т.р., надходження коштів від оренди - 0,2 тис.грн. матеріальні цінності для КДНЗ на загальну суму 8,40686 тис.грн., передано вартість основних засобів після капремонту та реконструкції - 10880,26285</t>
  </si>
  <si>
    <r>
      <rPr>
        <sz val="5"/>
        <color indexed="8"/>
        <rFont val="Calibri"/>
        <family val="2"/>
      </rPr>
      <t>¹</t>
    </r>
    <r>
      <rPr>
        <sz val="5"/>
        <color indexed="8"/>
        <rFont val="Book Antiqua"/>
        <family val="1"/>
      </rPr>
      <t xml:space="preserve"> За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єктів виробничої, комунікаційної та соціальної інфраструктури (ст.71 БКУ), інші капітальні видатки за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єктами не розподіляються.</t>
    </r>
  </si>
  <si>
    <r>
      <rPr>
        <sz val="5"/>
        <color indexed="8"/>
        <rFont val="Calibri"/>
        <family val="2"/>
      </rPr>
      <t>²</t>
    </r>
    <r>
      <rPr>
        <sz val="5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</si>
  <si>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t>Будівництво пам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ятного знаку загиблим воїнам</t>
    </r>
  </si>
  <si>
    <r>
      <t>Капітальний ремонт житлового фонду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єднань співвласників багатоквартирних будинків</t>
    </r>
  </si>
  <si>
    <r>
      <t>Співфінансування капітального ремонту житлового фонду об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єднань співвласників багатоквартирних будинків</t>
    </r>
  </si>
  <si>
    <r>
      <t>Капремонт м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якої покрівлі буд. № 2 на кв.Залізничників</t>
    </r>
  </si>
  <si>
    <r>
      <t>Капітальний ремонт з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їздів автодоріг комунальної власності</t>
    </r>
  </si>
  <si>
    <r>
      <t>Капітальний ремонт з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їздів на м.Злагоди біля буд.10 та 12</t>
    </r>
  </si>
  <si>
    <t xml:space="preserve">Надання капітального трансферту КП "Сватове-благоустрій" на придбання трактору </t>
  </si>
  <si>
    <t>6012</t>
  </si>
  <si>
    <t>Забезпечення діяльності з виробництва, транспортування, постачання теплової енергії</t>
  </si>
  <si>
    <t>Використано залишок коштів на початок року у сумі 2568,601 тис.грн.</t>
  </si>
  <si>
    <t>МКП "Сватовое-тепло"(погашення заборгованості за газопостачання)</t>
  </si>
  <si>
    <t>КП "Сватове-благоустрій" на придбання трактору</t>
  </si>
  <si>
    <t>до рішення 24 сесії (7 скликання) від 11.10.2018р. № 24/____</t>
  </si>
  <si>
    <t>Надання капітального трансферту МКП "Сватівський водоканал" на придбання насосів (за рахунок коштів дотації з районного бюджету)</t>
  </si>
  <si>
    <t>Офіційні трансферти</t>
  </si>
  <si>
    <t>Інші дотації з місцевого бюджету</t>
  </si>
  <si>
    <t>Дотації з місцевих бюджетів іншим місцевим бюджетам</t>
  </si>
  <si>
    <t>Капремонт ганків в КЗДО "Веселка"</t>
  </si>
  <si>
    <t>МКП "Сватівський водоканал"(придбання насосів)</t>
  </si>
  <si>
    <t>капремонт ганків КЗДО "Веселка"</t>
  </si>
  <si>
    <t>7461</t>
  </si>
  <si>
    <t>зменшення планів на капремонт доріг</t>
  </si>
  <si>
    <t>зменшення планів на придбання обладнання для дитячих майданчиків</t>
  </si>
  <si>
    <t xml:space="preserve">до рішення 24 сесії (7скликання) </t>
  </si>
  <si>
    <t>від 11.10.2018р №  24/___</t>
  </si>
  <si>
    <t xml:space="preserve">до рішення 24 сесії (7 скликання) </t>
  </si>
  <si>
    <t>від _11.10.2018р. № 23/________</t>
  </si>
  <si>
    <r>
      <t xml:space="preserve">Збільшення доходної частини бюджету  - </t>
    </r>
    <r>
      <rPr>
        <sz val="11"/>
        <color indexed="10"/>
        <rFont val="Book Antiqua"/>
        <family val="1"/>
      </rPr>
      <t>186,08570</t>
    </r>
    <r>
      <rPr>
        <sz val="11"/>
        <color indexed="8"/>
        <rFont val="Book Antiqua"/>
        <family val="1"/>
      </rPr>
      <t xml:space="preserve"> тис.грн в розрізі надходжень:</t>
    </r>
  </si>
  <si>
    <t xml:space="preserve">Разом збільшення: 186,08570 тис.грн. (доходи)  </t>
  </si>
  <si>
    <t>Бюджет розвитку збільшено на 160,0 тис.грн. за рахунок отриманої з районного бюджету дотації на придбання насосів для МКП "Сватівський водоканал"</t>
  </si>
  <si>
    <t>до рішення 24 сесії (7 скликання)</t>
  </si>
  <si>
    <t>від 11.10.2018р. № 24/_____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</si>
</sst>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Book Antiqua"/>
      <family val="1"/>
    </font>
    <font>
      <sz val="10"/>
      <name val="Arial Cyr"/>
      <family val="0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sz val="7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Calibri"/>
      <family val="2"/>
    </font>
    <font>
      <b/>
      <i/>
      <sz val="8"/>
      <color indexed="8"/>
      <name val="Book Antiqu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6"/>
      <color indexed="8"/>
      <name val="Book Antiqua"/>
      <family val="1"/>
    </font>
    <font>
      <sz val="6"/>
      <color indexed="8"/>
      <name val="Calibri"/>
      <family val="2"/>
    </font>
    <font>
      <b/>
      <sz val="6"/>
      <color indexed="8"/>
      <name val="Book Antiqua"/>
      <family val="1"/>
    </font>
    <font>
      <b/>
      <sz val="6"/>
      <color indexed="8"/>
      <name val="Times New Roman"/>
      <family val="1"/>
    </font>
    <font>
      <b/>
      <sz val="6"/>
      <color indexed="8"/>
      <name val="Calibri"/>
      <family val="2"/>
    </font>
    <font>
      <b/>
      <sz val="9"/>
      <name val="Book Antiqua"/>
      <family val="1"/>
    </font>
    <font>
      <b/>
      <u val="single"/>
      <sz val="9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i/>
      <sz val="8"/>
      <name val="Book Antiqua"/>
      <family val="1"/>
    </font>
    <font>
      <b/>
      <i/>
      <sz val="8"/>
      <name val="Book Antiqua"/>
      <family val="1"/>
    </font>
    <font>
      <b/>
      <u val="single"/>
      <sz val="8"/>
      <name val="Book Antiqua"/>
      <family val="1"/>
    </font>
    <font>
      <b/>
      <i/>
      <sz val="7"/>
      <name val="Book Antiqua"/>
      <family val="1"/>
    </font>
    <font>
      <sz val="5"/>
      <color indexed="8"/>
      <name val="Book Antiqua"/>
      <family val="1"/>
    </font>
    <font>
      <sz val="5"/>
      <color indexed="8"/>
      <name val="Calibri"/>
      <family val="2"/>
    </font>
    <font>
      <b/>
      <i/>
      <sz val="9"/>
      <name val="Book Antiqua"/>
      <family val="1"/>
    </font>
    <font>
      <i/>
      <sz val="8.05"/>
      <color indexed="8"/>
      <name val="Book Antiqua"/>
      <family val="1"/>
    </font>
    <font>
      <sz val="6"/>
      <name val="Book Antiqua"/>
      <family val="1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10"/>
      <name val="Book Antiqua"/>
      <family val="1"/>
    </font>
    <font>
      <sz val="10"/>
      <color indexed="8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b/>
      <sz val="10"/>
      <color indexed="8"/>
      <name val="Book Antiqua"/>
      <family val="1"/>
    </font>
    <font>
      <b/>
      <i/>
      <sz val="10"/>
      <color indexed="8"/>
      <name val="Book Antiqua"/>
      <family val="1"/>
    </font>
    <font>
      <b/>
      <sz val="8"/>
      <color indexed="8"/>
      <name val="Book Antiqua"/>
      <family val="1"/>
    </font>
    <font>
      <i/>
      <sz val="10"/>
      <color indexed="8"/>
      <name val="Book Antiqua"/>
      <family val="1"/>
    </font>
    <font>
      <b/>
      <sz val="8"/>
      <color indexed="63"/>
      <name val="Book Antiqua"/>
      <family val="1"/>
    </font>
    <font>
      <b/>
      <i/>
      <sz val="8"/>
      <color indexed="63"/>
      <name val="Book Antiqua"/>
      <family val="1"/>
    </font>
    <font>
      <sz val="8"/>
      <color indexed="63"/>
      <name val="Book Antiqua"/>
      <family val="1"/>
    </font>
    <font>
      <b/>
      <i/>
      <sz val="11"/>
      <color indexed="8"/>
      <name val="Calibri"/>
      <family val="2"/>
    </font>
    <font>
      <i/>
      <sz val="8"/>
      <color indexed="63"/>
      <name val="Book Antiqua"/>
      <family val="1"/>
    </font>
    <font>
      <i/>
      <sz val="11"/>
      <color indexed="8"/>
      <name val="Calibri"/>
      <family val="2"/>
    </font>
    <font>
      <i/>
      <sz val="7"/>
      <color indexed="8"/>
      <name val="Book Antiqua"/>
      <family val="1"/>
    </font>
    <font>
      <i/>
      <sz val="8"/>
      <color indexed="8"/>
      <name val="Book Antiqua"/>
      <family val="1"/>
    </font>
    <font>
      <b/>
      <sz val="7"/>
      <color indexed="8"/>
      <name val="Book Antiqua"/>
      <family val="1"/>
    </font>
    <font>
      <b/>
      <sz val="7"/>
      <color indexed="63"/>
      <name val="Book Antiqua"/>
      <family val="1"/>
    </font>
    <font>
      <b/>
      <sz val="9"/>
      <color indexed="8"/>
      <name val="Calibri"/>
      <family val="2"/>
    </font>
    <font>
      <b/>
      <i/>
      <sz val="9"/>
      <color indexed="8"/>
      <name val="Book Antiqua"/>
      <family val="1"/>
    </font>
    <font>
      <i/>
      <sz val="5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sz val="10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i/>
      <sz val="10"/>
      <color theme="1"/>
      <name val="Book Antiqua"/>
      <family val="1"/>
    </font>
    <font>
      <sz val="6"/>
      <color theme="1"/>
      <name val="Book Antiqua"/>
      <family val="1"/>
    </font>
    <font>
      <b/>
      <sz val="6"/>
      <color theme="1"/>
      <name val="Book Antiqua"/>
      <family val="1"/>
    </font>
    <font>
      <sz val="8"/>
      <color theme="1"/>
      <name val="Calibri"/>
      <family val="2"/>
    </font>
    <font>
      <b/>
      <sz val="8"/>
      <color rgb="FF333333"/>
      <name val="Book Antiqua"/>
      <family val="1"/>
    </font>
    <font>
      <b/>
      <i/>
      <sz val="8"/>
      <color rgb="FF333333"/>
      <name val="Book Antiqua"/>
      <family val="1"/>
    </font>
    <font>
      <sz val="8"/>
      <color rgb="FF333333"/>
      <name val="Book Antiqua"/>
      <family val="1"/>
    </font>
    <font>
      <b/>
      <i/>
      <sz val="11"/>
      <color theme="1"/>
      <name val="Calibri"/>
      <family val="2"/>
    </font>
    <font>
      <i/>
      <sz val="8"/>
      <color rgb="FF333333"/>
      <name val="Book Antiqua"/>
      <family val="1"/>
    </font>
    <font>
      <i/>
      <sz val="11"/>
      <color theme="1"/>
      <name val="Calibri"/>
      <family val="2"/>
    </font>
    <font>
      <sz val="7"/>
      <color theme="1"/>
      <name val="Calibri"/>
      <family val="2"/>
    </font>
    <font>
      <b/>
      <i/>
      <sz val="8"/>
      <color rgb="FF000000"/>
      <name val="Book Antiqua"/>
      <family val="1"/>
    </font>
    <font>
      <sz val="8"/>
      <color rgb="FF000000"/>
      <name val="Book Antiqua"/>
      <family val="1"/>
    </font>
    <font>
      <i/>
      <sz val="7"/>
      <color theme="1"/>
      <name val="Book Antiqua"/>
      <family val="1"/>
    </font>
    <font>
      <i/>
      <sz val="8"/>
      <color theme="1"/>
      <name val="Book Antiqua"/>
      <family val="1"/>
    </font>
    <font>
      <b/>
      <sz val="7"/>
      <color theme="1"/>
      <name val="Book Antiqua"/>
      <family val="1"/>
    </font>
    <font>
      <b/>
      <sz val="7"/>
      <color rgb="FF333333"/>
      <name val="Book Antiqua"/>
      <family val="1"/>
    </font>
    <font>
      <sz val="5"/>
      <color theme="1"/>
      <name val="Book Antiqua"/>
      <family val="1"/>
    </font>
    <font>
      <b/>
      <sz val="9"/>
      <color theme="1"/>
      <name val="Calibri"/>
      <family val="2"/>
    </font>
    <font>
      <b/>
      <i/>
      <sz val="9"/>
      <color theme="1"/>
      <name val="Book Antiqua"/>
      <family val="1"/>
    </font>
    <font>
      <b/>
      <sz val="8"/>
      <color rgb="FF000000"/>
      <name val="Book Antiqua"/>
      <family val="1"/>
    </font>
    <font>
      <b/>
      <sz val="11"/>
      <color theme="1"/>
      <name val="Book Antiqua"/>
      <family val="1"/>
    </font>
    <font>
      <i/>
      <sz val="5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8" fillId="0" borderId="0" xfId="0" applyFont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0" fontId="91" fillId="0" borderId="0" xfId="0" applyFont="1" applyAlignment="1">
      <alignment vertical="center" wrapText="1"/>
    </xf>
    <xf numFmtId="172" fontId="89" fillId="0" borderId="10" xfId="0" applyNumberFormat="1" applyFont="1" applyBorder="1" applyAlignment="1">
      <alignment vertical="center" wrapText="1"/>
    </xf>
    <xf numFmtId="172" fontId="92" fillId="0" borderId="10" xfId="0" applyNumberFormat="1" applyFont="1" applyBorder="1" applyAlignment="1">
      <alignment vertical="center" wrapText="1"/>
    </xf>
    <xf numFmtId="172" fontId="86" fillId="0" borderId="10" xfId="0" applyNumberFormat="1" applyFont="1" applyBorder="1" applyAlignment="1">
      <alignment vertical="center" wrapText="1"/>
    </xf>
    <xf numFmtId="0" fontId="93" fillId="0" borderId="0" xfId="0" applyFont="1" applyAlignment="1">
      <alignment vertical="center" wrapText="1"/>
    </xf>
    <xf numFmtId="172" fontId="87" fillId="0" borderId="10" xfId="0" applyNumberFormat="1" applyFont="1" applyBorder="1" applyAlignment="1">
      <alignment vertical="center" wrapText="1"/>
    </xf>
    <xf numFmtId="172" fontId="88" fillId="0" borderId="10" xfId="0" applyNumberFormat="1" applyFont="1" applyBorder="1" applyAlignment="1">
      <alignment vertical="center" wrapText="1"/>
    </xf>
    <xf numFmtId="0" fontId="94" fillId="0" borderId="10" xfId="0" applyFont="1" applyBorder="1" applyAlignment="1">
      <alignment vertical="center" wrapText="1"/>
    </xf>
    <xf numFmtId="0" fontId="95" fillId="0" borderId="10" xfId="0" applyFont="1" applyBorder="1" applyAlignment="1">
      <alignment vertical="center" wrapText="1"/>
    </xf>
    <xf numFmtId="49" fontId="87" fillId="0" borderId="10" xfId="0" applyNumberFormat="1" applyFont="1" applyBorder="1" applyAlignment="1">
      <alignment horizontal="right" vertical="center" wrapText="1"/>
    </xf>
    <xf numFmtId="2" fontId="87" fillId="0" borderId="10" xfId="0" applyNumberFormat="1" applyFont="1" applyBorder="1" applyAlignment="1">
      <alignment vertical="center" wrapText="1"/>
    </xf>
    <xf numFmtId="0" fontId="94" fillId="0" borderId="10" xfId="0" applyFont="1" applyBorder="1" applyAlignment="1">
      <alignment horizontal="left" vertical="center" wrapText="1"/>
    </xf>
    <xf numFmtId="0" fontId="95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center" wrapText="1"/>
    </xf>
    <xf numFmtId="0" fontId="90" fillId="0" borderId="11" xfId="0" applyFont="1" applyBorder="1" applyAlignment="1">
      <alignment horizontal="right" vertical="top" wrapText="1"/>
    </xf>
    <xf numFmtId="0" fontId="88" fillId="0" borderId="0" xfId="0" applyFont="1" applyBorder="1" applyAlignment="1">
      <alignment vertical="center" wrapText="1"/>
    </xf>
    <xf numFmtId="172" fontId="88" fillId="0" borderId="0" xfId="0" applyNumberFormat="1" applyFont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172" fontId="87" fillId="0" borderId="0" xfId="0" applyNumberFormat="1" applyFont="1" applyBorder="1" applyAlignment="1">
      <alignment vertical="center" wrapText="1"/>
    </xf>
    <xf numFmtId="49" fontId="88" fillId="0" borderId="10" xfId="0" applyNumberFormat="1" applyFont="1" applyBorder="1" applyAlignment="1">
      <alignment horizontal="right" vertical="center" wrapText="1"/>
    </xf>
    <xf numFmtId="0" fontId="87" fillId="0" borderId="10" xfId="0" applyFont="1" applyBorder="1" applyAlignment="1">
      <alignment horizontal="right" vertical="center" wrapText="1"/>
    </xf>
    <xf numFmtId="172" fontId="96" fillId="0" borderId="10" xfId="0" applyNumberFormat="1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0" fontId="96" fillId="0" borderId="10" xfId="0" applyFont="1" applyBorder="1" applyAlignment="1">
      <alignment vertical="center" wrapText="1"/>
    </xf>
    <xf numFmtId="0" fontId="96" fillId="0" borderId="0" xfId="0" applyFont="1" applyAlignment="1">
      <alignment vertical="center" wrapText="1"/>
    </xf>
    <xf numFmtId="0" fontId="86" fillId="0" borderId="0" xfId="0" applyFont="1" applyBorder="1" applyAlignment="1">
      <alignment vertical="center" wrapText="1"/>
    </xf>
    <xf numFmtId="172" fontId="86" fillId="0" borderId="0" xfId="0" applyNumberFormat="1" applyFont="1" applyBorder="1" applyAlignment="1">
      <alignment vertical="center" wrapText="1"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90" fillId="0" borderId="12" xfId="0" applyFont="1" applyBorder="1" applyAlignment="1">
      <alignment horizontal="left" vertical="center" wrapText="1"/>
    </xf>
    <xf numFmtId="49" fontId="87" fillId="0" borderId="10" xfId="0" applyNumberFormat="1" applyFont="1" applyBorder="1" applyAlignment="1">
      <alignment vertical="center" wrapText="1"/>
    </xf>
    <xf numFmtId="0" fontId="94" fillId="0" borderId="13" xfId="0" applyFont="1" applyBorder="1" applyAlignment="1">
      <alignment horizontal="left" vertical="center" wrapText="1"/>
    </xf>
    <xf numFmtId="0" fontId="91" fillId="0" borderId="0" xfId="0" applyFont="1" applyBorder="1" applyAlignment="1">
      <alignment vertical="center" wrapText="1"/>
    </xf>
    <xf numFmtId="49" fontId="95" fillId="0" borderId="10" xfId="0" applyNumberFormat="1" applyFont="1" applyBorder="1" applyAlignment="1">
      <alignment horizontal="right" vertical="center" wrapText="1"/>
    </xf>
    <xf numFmtId="49" fontId="90" fillId="0" borderId="10" xfId="0" applyNumberFormat="1" applyFont="1" applyBorder="1" applyAlignment="1">
      <alignment horizontal="right" vertical="center" wrapText="1"/>
    </xf>
    <xf numFmtId="49" fontId="94" fillId="0" borderId="14" xfId="0" applyNumberFormat="1" applyFont="1" applyBorder="1" applyAlignment="1">
      <alignment horizontal="right" vertical="center" wrapText="1"/>
    </xf>
    <xf numFmtId="49" fontId="90" fillId="0" borderId="11" xfId="0" applyNumberFormat="1" applyFont="1" applyBorder="1" applyAlignment="1">
      <alignment horizontal="right" vertical="top" wrapText="1"/>
    </xf>
    <xf numFmtId="49" fontId="94" fillId="0" borderId="10" xfId="0" applyNumberFormat="1" applyFont="1" applyBorder="1" applyAlignment="1">
      <alignment horizontal="right" vertical="center" wrapText="1"/>
    </xf>
    <xf numFmtId="49" fontId="94" fillId="0" borderId="15" xfId="0" applyNumberFormat="1" applyFont="1" applyBorder="1" applyAlignment="1">
      <alignment horizontal="right" vertical="center" wrapText="1"/>
    </xf>
    <xf numFmtId="49" fontId="90" fillId="0" borderId="12" xfId="0" applyNumberFormat="1" applyFont="1" applyBorder="1" applyAlignment="1">
      <alignment horizontal="right" vertical="center" wrapText="1"/>
    </xf>
    <xf numFmtId="49" fontId="90" fillId="0" borderId="10" xfId="0" applyNumberFormat="1" applyFont="1" applyBorder="1" applyAlignment="1">
      <alignment horizontal="right" vertical="top" wrapText="1"/>
    </xf>
    <xf numFmtId="0" fontId="90" fillId="0" borderId="10" xfId="0" applyFont="1" applyBorder="1" applyAlignment="1">
      <alignment horizontal="left" vertical="top" wrapText="1"/>
    </xf>
    <xf numFmtId="0" fontId="92" fillId="0" borderId="0" xfId="0" applyFont="1" applyAlignment="1">
      <alignment vertical="center" wrapText="1"/>
    </xf>
    <xf numFmtId="0" fontId="88" fillId="6" borderId="10" xfId="0" applyFont="1" applyFill="1" applyBorder="1" applyAlignment="1">
      <alignment vertical="center" wrapText="1"/>
    </xf>
    <xf numFmtId="49" fontId="88" fillId="6" borderId="10" xfId="0" applyNumberFormat="1" applyFont="1" applyFill="1" applyBorder="1" applyAlignment="1">
      <alignment horizontal="right" vertical="center" wrapText="1"/>
    </xf>
    <xf numFmtId="172" fontId="88" fillId="6" borderId="10" xfId="0" applyNumberFormat="1" applyFont="1" applyFill="1" applyBorder="1" applyAlignment="1">
      <alignment vertical="center" wrapText="1"/>
    </xf>
    <xf numFmtId="172" fontId="87" fillId="6" borderId="10" xfId="0" applyNumberFormat="1" applyFont="1" applyFill="1" applyBorder="1" applyAlignment="1">
      <alignment vertical="center" wrapText="1"/>
    </xf>
    <xf numFmtId="0" fontId="88" fillId="6" borderId="10" xfId="0" applyFont="1" applyFill="1" applyBorder="1" applyAlignment="1">
      <alignment horizontal="right" vertical="center" wrapText="1"/>
    </xf>
    <xf numFmtId="2" fontId="88" fillId="6" borderId="10" xfId="0" applyNumberFormat="1" applyFont="1" applyFill="1" applyBorder="1" applyAlignment="1">
      <alignment vertical="center" wrapText="1"/>
    </xf>
    <xf numFmtId="49" fontId="88" fillId="6" borderId="10" xfId="0" applyNumberFormat="1" applyFont="1" applyFill="1" applyBorder="1" applyAlignment="1">
      <alignment vertical="center" wrapText="1"/>
    </xf>
    <xf numFmtId="0" fontId="87" fillId="33" borderId="10" xfId="0" applyFont="1" applyFill="1" applyBorder="1" applyAlignment="1">
      <alignment vertical="center" wrapText="1"/>
    </xf>
    <xf numFmtId="0" fontId="87" fillId="33" borderId="10" xfId="0" applyFont="1" applyFill="1" applyBorder="1" applyAlignment="1">
      <alignment horizontal="right" vertical="center" wrapText="1"/>
    </xf>
    <xf numFmtId="49" fontId="87" fillId="33" borderId="10" xfId="0" applyNumberFormat="1" applyFont="1" applyFill="1" applyBorder="1" applyAlignment="1">
      <alignment horizontal="right" vertical="center" wrapText="1"/>
    </xf>
    <xf numFmtId="0" fontId="87" fillId="33" borderId="0" xfId="0" applyFont="1" applyFill="1" applyAlignment="1">
      <alignment vertical="center" wrapText="1"/>
    </xf>
    <xf numFmtId="174" fontId="88" fillId="6" borderId="10" xfId="0" applyNumberFormat="1" applyFont="1" applyFill="1" applyBorder="1" applyAlignment="1">
      <alignment vertical="center" wrapText="1"/>
    </xf>
    <xf numFmtId="174" fontId="87" fillId="0" borderId="10" xfId="0" applyNumberFormat="1" applyFont="1" applyBorder="1" applyAlignment="1">
      <alignment vertical="center" wrapText="1"/>
    </xf>
    <xf numFmtId="174" fontId="96" fillId="0" borderId="10" xfId="0" applyNumberFormat="1" applyFont="1" applyBorder="1" applyAlignment="1">
      <alignment vertical="center" wrapText="1"/>
    </xf>
    <xf numFmtId="173" fontId="86" fillId="0" borderId="10" xfId="0" applyNumberFormat="1" applyFont="1" applyBorder="1" applyAlignment="1">
      <alignment vertical="center" wrapText="1"/>
    </xf>
    <xf numFmtId="174" fontId="86" fillId="0" borderId="10" xfId="0" applyNumberFormat="1" applyFont="1" applyBorder="1" applyAlignment="1">
      <alignment vertical="center" wrapText="1"/>
    </xf>
    <xf numFmtId="173" fontId="89" fillId="0" borderId="10" xfId="0" applyNumberFormat="1" applyFont="1" applyBorder="1" applyAlignment="1">
      <alignment vertical="center" wrapText="1"/>
    </xf>
    <xf numFmtId="174" fontId="89" fillId="0" borderId="10" xfId="0" applyNumberFormat="1" applyFont="1" applyBorder="1" applyAlignment="1">
      <alignment vertical="center" wrapText="1"/>
    </xf>
    <xf numFmtId="174" fontId="92" fillId="0" borderId="10" xfId="0" applyNumberFormat="1" applyFont="1" applyBorder="1" applyAlignment="1">
      <alignment vertical="center" wrapText="1"/>
    </xf>
    <xf numFmtId="0" fontId="97" fillId="0" borderId="0" xfId="0" applyFont="1" applyAlignment="1">
      <alignment vertical="center" wrapText="1"/>
    </xf>
    <xf numFmtId="0" fontId="98" fillId="6" borderId="10" xfId="0" applyFont="1" applyFill="1" applyBorder="1" applyAlignment="1">
      <alignment vertical="center" wrapText="1"/>
    </xf>
    <xf numFmtId="0" fontId="97" fillId="33" borderId="10" xfId="0" applyFont="1" applyFill="1" applyBorder="1" applyAlignment="1">
      <alignment horizontal="left" vertical="center" wrapText="1"/>
    </xf>
    <xf numFmtId="0" fontId="97" fillId="0" borderId="10" xfId="0" applyFont="1" applyBorder="1" applyAlignment="1">
      <alignment vertical="center" wrapText="1"/>
    </xf>
    <xf numFmtId="0" fontId="97" fillId="33" borderId="10" xfId="0" applyFont="1" applyFill="1" applyBorder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0" fontId="9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99" fillId="0" borderId="0" xfId="0" applyFont="1" applyAlignment="1">
      <alignment/>
    </xf>
    <xf numFmtId="0" fontId="90" fillId="0" borderId="10" xfId="0" applyFont="1" applyBorder="1" applyAlignment="1">
      <alignment horizontal="center" vertical="center" wrapText="1"/>
    </xf>
    <xf numFmtId="0" fontId="19" fillId="0" borderId="10" xfId="52" applyFont="1" applyBorder="1" applyAlignment="1">
      <alignment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77" fillId="0" borderId="0" xfId="0" applyFont="1" applyAlignment="1">
      <alignment/>
    </xf>
    <xf numFmtId="0" fontId="100" fillId="34" borderId="10" xfId="0" applyFont="1" applyFill="1" applyBorder="1" applyAlignment="1">
      <alignment horizontal="right" wrapText="1"/>
    </xf>
    <xf numFmtId="0" fontId="100" fillId="34" borderId="10" xfId="0" applyFont="1" applyFill="1" applyBorder="1" applyAlignment="1">
      <alignment horizontal="justify" wrapText="1"/>
    </xf>
    <xf numFmtId="0" fontId="21" fillId="0" borderId="10" xfId="53" applyFont="1" applyBorder="1" applyAlignment="1">
      <alignment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0" fontId="100" fillId="34" borderId="10" xfId="0" applyFont="1" applyFill="1" applyBorder="1" applyAlignment="1">
      <alignment vertical="top" wrapText="1"/>
    </xf>
    <xf numFmtId="0" fontId="95" fillId="0" borderId="10" xfId="0" applyFont="1" applyBorder="1" applyAlignment="1">
      <alignment horizontal="right" vertical="top" wrapText="1"/>
    </xf>
    <xf numFmtId="0" fontId="101" fillId="34" borderId="10" xfId="0" applyFont="1" applyFill="1" applyBorder="1" applyAlignment="1">
      <alignment vertical="top" wrapText="1"/>
    </xf>
    <xf numFmtId="0" fontId="102" fillId="34" borderId="10" xfId="0" applyFont="1" applyFill="1" applyBorder="1" applyAlignment="1">
      <alignment vertical="top" wrapText="1"/>
    </xf>
    <xf numFmtId="0" fontId="102" fillId="34" borderId="10" xfId="0" applyFont="1" applyFill="1" applyBorder="1" applyAlignment="1">
      <alignment horizontal="right" wrapText="1"/>
    </xf>
    <xf numFmtId="0" fontId="102" fillId="34" borderId="10" xfId="0" applyFont="1" applyFill="1" applyBorder="1" applyAlignment="1">
      <alignment horizontal="justify" wrapText="1"/>
    </xf>
    <xf numFmtId="0" fontId="100" fillId="34" borderId="10" xfId="0" applyFont="1" applyFill="1" applyBorder="1" applyAlignment="1">
      <alignment horizontal="right" vertical="top" wrapText="1"/>
    </xf>
    <xf numFmtId="0" fontId="23" fillId="0" borderId="10" xfId="53" applyFont="1" applyBorder="1" applyAlignment="1">
      <alignment vertical="center" wrapText="1"/>
      <protection/>
    </xf>
    <xf numFmtId="0" fontId="103" fillId="0" borderId="0" xfId="0" applyFont="1" applyAlignment="1">
      <alignment/>
    </xf>
    <xf numFmtId="0" fontId="104" fillId="34" borderId="10" xfId="0" applyFont="1" applyFill="1" applyBorder="1" applyAlignment="1">
      <alignment horizontal="right" vertical="top" wrapText="1"/>
    </xf>
    <xf numFmtId="0" fontId="104" fillId="34" borderId="10" xfId="0" applyFont="1" applyFill="1" applyBorder="1" applyAlignment="1">
      <alignment vertical="top" wrapText="1"/>
    </xf>
    <xf numFmtId="0" fontId="105" fillId="0" borderId="0" xfId="0" applyFont="1" applyAlignment="1">
      <alignment/>
    </xf>
    <xf numFmtId="0" fontId="21" fillId="0" borderId="10" xfId="54" applyFont="1" applyBorder="1" applyAlignment="1">
      <alignment vertical="center" wrapText="1"/>
      <protection/>
    </xf>
    <xf numFmtId="0" fontId="21" fillId="0" borderId="10" xfId="55" applyFont="1" applyBorder="1" applyAlignment="1">
      <alignment vertical="center" wrapText="1"/>
      <protection/>
    </xf>
    <xf numFmtId="0" fontId="91" fillId="0" borderId="10" xfId="0" applyFont="1" applyBorder="1" applyAlignment="1">
      <alignment vertical="center" wrapText="1"/>
    </xf>
    <xf numFmtId="0" fontId="106" fillId="0" borderId="0" xfId="0" applyFont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24" fillId="0" borderId="10" xfId="55" applyFont="1" applyBorder="1" applyAlignment="1">
      <alignment vertical="center" wrapText="1"/>
      <protection/>
    </xf>
    <xf numFmtId="172" fontId="94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Alignment="1">
      <alignment vertical="center" wrapText="1"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22" fillId="0" borderId="10" xfId="59" applyFont="1" applyBorder="1" applyAlignment="1">
      <alignment vertical="center" wrapText="1"/>
      <protection/>
    </xf>
    <xf numFmtId="0" fontId="25" fillId="0" borderId="10" xfId="59" applyFont="1" applyBorder="1" applyAlignment="1">
      <alignment horizontal="left" vertical="center" wrapText="1"/>
      <protection/>
    </xf>
    <xf numFmtId="0" fontId="24" fillId="0" borderId="10" xfId="59" applyFont="1" applyBorder="1" applyAlignment="1">
      <alignment vertical="center" wrapText="1"/>
      <protection/>
    </xf>
    <xf numFmtId="0" fontId="102" fillId="0" borderId="10" xfId="0" applyFont="1" applyBorder="1" applyAlignment="1">
      <alignment wrapText="1"/>
    </xf>
    <xf numFmtId="0" fontId="22" fillId="0" borderId="10" xfId="59" applyFont="1" applyBorder="1" applyAlignment="1">
      <alignment horizontal="right" vertical="top" wrapText="1"/>
      <protection/>
    </xf>
    <xf numFmtId="0" fontId="100" fillId="0" borderId="10" xfId="0" applyFont="1" applyBorder="1" applyAlignment="1">
      <alignment horizontal="left" vertical="top" wrapText="1"/>
    </xf>
    <xf numFmtId="0" fontId="21" fillId="0" borderId="10" xfId="58" applyFont="1" applyBorder="1" applyAlignment="1">
      <alignment vertical="center" wrapText="1"/>
      <protection/>
    </xf>
    <xf numFmtId="0" fontId="22" fillId="0" borderId="10" xfId="58" applyFont="1" applyBorder="1" applyAlignment="1">
      <alignment vertical="center" wrapText="1"/>
      <protection/>
    </xf>
    <xf numFmtId="0" fontId="22" fillId="0" borderId="10" xfId="57" applyFont="1" applyBorder="1" applyAlignment="1">
      <alignment vertical="center" wrapText="1"/>
      <protection/>
    </xf>
    <xf numFmtId="0" fontId="21" fillId="0" borderId="10" xfId="57" applyFont="1" applyBorder="1" applyAlignment="1">
      <alignment vertical="center" wrapText="1"/>
      <protection/>
    </xf>
    <xf numFmtId="0" fontId="24" fillId="0" borderId="10" xfId="57" applyFont="1" applyBorder="1" applyAlignment="1">
      <alignment vertical="center" wrapText="1"/>
      <protection/>
    </xf>
    <xf numFmtId="0" fontId="107" fillId="0" borderId="10" xfId="0" applyFont="1" applyBorder="1" applyAlignment="1">
      <alignment wrapText="1"/>
    </xf>
    <xf numFmtId="0" fontId="108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6" fillId="0" borderId="10" xfId="58" applyFont="1" applyBorder="1" applyAlignment="1">
      <alignment vertical="center" wrapText="1"/>
      <protection/>
    </xf>
    <xf numFmtId="0" fontId="109" fillId="0" borderId="10" xfId="0" applyFont="1" applyBorder="1" applyAlignment="1">
      <alignment vertical="center" wrapText="1"/>
    </xf>
    <xf numFmtId="0" fontId="90" fillId="0" borderId="0" xfId="0" applyFont="1" applyAlignment="1">
      <alignment vertical="center" wrapText="1"/>
    </xf>
    <xf numFmtId="0" fontId="21" fillId="0" borderId="10" xfId="58" applyFont="1" applyBorder="1" applyAlignment="1">
      <alignment vertical="top" wrapText="1"/>
      <protection/>
    </xf>
    <xf numFmtId="0" fontId="0" fillId="0" borderId="10" xfId="0" applyBorder="1" applyAlignment="1">
      <alignment/>
    </xf>
    <xf numFmtId="172" fontId="95" fillId="0" borderId="10" xfId="0" applyNumberFormat="1" applyFont="1" applyBorder="1" applyAlignment="1">
      <alignment vertical="center" wrapText="1"/>
    </xf>
    <xf numFmtId="0" fontId="95" fillId="0" borderId="0" xfId="0" applyFont="1" applyAlignment="1">
      <alignment vertical="center" wrapText="1"/>
    </xf>
    <xf numFmtId="0" fontId="110" fillId="33" borderId="10" xfId="0" applyFont="1" applyFill="1" applyBorder="1" applyAlignment="1">
      <alignment horizontal="left" vertical="center" wrapText="1"/>
    </xf>
    <xf numFmtId="0" fontId="95" fillId="0" borderId="11" xfId="0" applyFont="1" applyBorder="1" applyAlignment="1">
      <alignment horizontal="right" vertical="top" wrapText="1"/>
    </xf>
    <xf numFmtId="49" fontId="95" fillId="0" borderId="11" xfId="0" applyNumberFormat="1" applyFont="1" applyBorder="1" applyAlignment="1">
      <alignment horizontal="right" vertical="top" wrapText="1"/>
    </xf>
    <xf numFmtId="0" fontId="95" fillId="0" borderId="11" xfId="0" applyFont="1" applyBorder="1" applyAlignment="1">
      <alignment horizontal="left" vertical="top" wrapText="1"/>
    </xf>
    <xf numFmtId="172" fontId="91" fillId="0" borderId="10" xfId="0" applyNumberFormat="1" applyFont="1" applyBorder="1" applyAlignment="1">
      <alignment vertical="center" wrapText="1"/>
    </xf>
    <xf numFmtId="174" fontId="111" fillId="6" borderId="10" xfId="0" applyNumberFormat="1" applyFont="1" applyFill="1" applyBorder="1" applyAlignment="1">
      <alignment vertical="center" wrapText="1"/>
    </xf>
    <xf numFmtId="0" fontId="112" fillId="34" borderId="10" xfId="0" applyFont="1" applyFill="1" applyBorder="1" applyAlignment="1">
      <alignment vertical="top" wrapText="1"/>
    </xf>
    <xf numFmtId="0" fontId="113" fillId="0" borderId="0" xfId="0" applyFont="1" applyAlignment="1">
      <alignment vertical="center" wrapText="1"/>
    </xf>
    <xf numFmtId="0" fontId="11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14" fillId="0" borderId="0" xfId="0" applyFont="1" applyAlignment="1">
      <alignment/>
    </xf>
    <xf numFmtId="49" fontId="77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26" fillId="0" borderId="10" xfId="58" applyNumberFormat="1" applyFont="1" applyBorder="1" applyAlignment="1">
      <alignment horizontal="right" vertical="center" wrapText="1"/>
      <protection/>
    </xf>
    <xf numFmtId="49" fontId="109" fillId="0" borderId="10" xfId="0" applyNumberFormat="1" applyFont="1" applyBorder="1" applyAlignment="1">
      <alignment vertical="center" wrapText="1"/>
    </xf>
    <xf numFmtId="172" fontId="111" fillId="6" borderId="10" xfId="0" applyNumberFormat="1" applyFont="1" applyFill="1" applyBorder="1" applyAlignment="1">
      <alignment vertical="center" wrapText="1"/>
    </xf>
    <xf numFmtId="0" fontId="31" fillId="0" borderId="10" xfId="58" applyFont="1" applyBorder="1" applyAlignment="1">
      <alignment vertical="center" wrapText="1"/>
      <protection/>
    </xf>
    <xf numFmtId="172" fontId="90" fillId="0" borderId="10" xfId="0" applyNumberFormat="1" applyFont="1" applyBorder="1" applyAlignment="1">
      <alignment vertical="center" wrapText="1"/>
    </xf>
    <xf numFmtId="49" fontId="90" fillId="0" borderId="12" xfId="0" applyNumberFormat="1" applyFont="1" applyBorder="1" applyAlignment="1">
      <alignment horizontal="right" vertical="top" wrapText="1"/>
    </xf>
    <xf numFmtId="49" fontId="90" fillId="0" borderId="11" xfId="0" applyNumberFormat="1" applyFont="1" applyBorder="1" applyAlignment="1">
      <alignment horizontal="right" vertical="center" wrapText="1"/>
    </xf>
    <xf numFmtId="0" fontId="90" fillId="0" borderId="11" xfId="0" applyFont="1" applyBorder="1" applyAlignment="1">
      <alignment vertical="center" wrapText="1"/>
    </xf>
    <xf numFmtId="172" fontId="98" fillId="6" borderId="10" xfId="0" applyNumberFormat="1" applyFont="1" applyFill="1" applyBorder="1" applyAlignment="1">
      <alignment vertical="center" wrapText="1"/>
    </xf>
    <xf numFmtId="174" fontId="90" fillId="0" borderId="10" xfId="0" applyNumberFormat="1" applyFont="1" applyBorder="1" applyAlignment="1">
      <alignment vertical="center" wrapText="1"/>
    </xf>
    <xf numFmtId="174" fontId="91" fillId="0" borderId="10" xfId="0" applyNumberFormat="1" applyFont="1" applyBorder="1" applyAlignment="1">
      <alignment vertical="center" wrapText="1"/>
    </xf>
    <xf numFmtId="174" fontId="115" fillId="0" borderId="10" xfId="0" applyNumberFormat="1" applyFont="1" applyBorder="1" applyAlignment="1">
      <alignment vertical="center" wrapText="1"/>
    </xf>
    <xf numFmtId="174" fontId="88" fillId="0" borderId="10" xfId="0" applyNumberFormat="1" applyFont="1" applyBorder="1" applyAlignment="1">
      <alignment vertical="center" wrapText="1"/>
    </xf>
    <xf numFmtId="172" fontId="94" fillId="0" borderId="10" xfId="0" applyNumberFormat="1" applyFont="1" applyBorder="1" applyAlignment="1">
      <alignment vertical="center" wrapText="1"/>
    </xf>
    <xf numFmtId="174" fontId="94" fillId="0" borderId="10" xfId="0" applyNumberFormat="1" applyFont="1" applyBorder="1" applyAlignment="1">
      <alignment vertical="center" wrapText="1"/>
    </xf>
    <xf numFmtId="49" fontId="94" fillId="0" borderId="10" xfId="0" applyNumberFormat="1" applyFont="1" applyBorder="1" applyAlignment="1">
      <alignment vertical="center" wrapText="1"/>
    </xf>
    <xf numFmtId="0" fontId="94" fillId="0" borderId="0" xfId="0" applyFont="1" applyAlignment="1">
      <alignment vertical="center" wrapText="1"/>
    </xf>
    <xf numFmtId="0" fontId="90" fillId="0" borderId="10" xfId="0" applyFont="1" applyBorder="1" applyAlignment="1">
      <alignment horizontal="right" vertical="center" wrapText="1"/>
    </xf>
    <xf numFmtId="172" fontId="21" fillId="0" borderId="10" xfId="0" applyNumberFormat="1" applyFont="1" applyBorder="1" applyAlignment="1">
      <alignment vertical="center" wrapText="1"/>
    </xf>
    <xf numFmtId="172" fontId="22" fillId="0" borderId="10" xfId="0" applyNumberFormat="1" applyFont="1" applyBorder="1" applyAlignment="1">
      <alignment vertical="center" wrapText="1"/>
    </xf>
    <xf numFmtId="0" fontId="94" fillId="0" borderId="16" xfId="0" applyFont="1" applyBorder="1" applyAlignment="1">
      <alignment vertical="center" wrapText="1"/>
    </xf>
    <xf numFmtId="172" fontId="110" fillId="0" borderId="10" xfId="0" applyNumberFormat="1" applyFont="1" applyBorder="1" applyAlignment="1">
      <alignment vertical="center" wrapText="1"/>
    </xf>
    <xf numFmtId="0" fontId="95" fillId="0" borderId="10" xfId="0" applyFont="1" applyBorder="1" applyAlignment="1">
      <alignment horizontal="left" vertical="top" wrapText="1"/>
    </xf>
    <xf numFmtId="172" fontId="87" fillId="33" borderId="10" xfId="0" applyNumberFormat="1" applyFont="1" applyFill="1" applyBorder="1" applyAlignment="1">
      <alignment vertical="center" wrapText="1"/>
    </xf>
    <xf numFmtId="174" fontId="87" fillId="33" borderId="10" xfId="0" applyNumberFormat="1" applyFont="1" applyFill="1" applyBorder="1" applyAlignment="1">
      <alignment vertical="center" wrapText="1"/>
    </xf>
    <xf numFmtId="0" fontId="116" fillId="0" borderId="10" xfId="0" applyFont="1" applyBorder="1" applyAlignment="1">
      <alignment wrapText="1"/>
    </xf>
    <xf numFmtId="172" fontId="115" fillId="0" borderId="10" xfId="0" applyNumberFormat="1" applyFont="1" applyBorder="1" applyAlignment="1">
      <alignment vertical="center" wrapText="1"/>
    </xf>
    <xf numFmtId="0" fontId="86" fillId="0" borderId="17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117" fillId="0" borderId="0" xfId="0" applyFont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0" xfId="0" applyFont="1" applyAlignment="1">
      <alignment horizontal="left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13" fillId="0" borderId="12" xfId="0" applyFont="1" applyBorder="1" applyAlignment="1">
      <alignment horizontal="center" vertical="center" wrapText="1"/>
    </xf>
    <xf numFmtId="0" fontId="113" fillId="0" borderId="20" xfId="0" applyFont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wrapText="1"/>
    </xf>
    <xf numFmtId="0" fontId="113" fillId="0" borderId="15" xfId="0" applyFont="1" applyBorder="1" applyAlignment="1">
      <alignment horizontal="center" vertical="center" wrapText="1"/>
    </xf>
    <xf numFmtId="0" fontId="113" fillId="0" borderId="16" xfId="0" applyFont="1" applyBorder="1" applyAlignment="1">
      <alignment horizontal="center" vertical="center" wrapText="1"/>
    </xf>
    <xf numFmtId="0" fontId="113" fillId="0" borderId="12" xfId="0" applyFont="1" applyBorder="1" applyAlignment="1">
      <alignment horizontal="center" vertical="center" textRotation="90" wrapText="1"/>
    </xf>
    <xf numFmtId="0" fontId="113" fillId="0" borderId="11" xfId="0" applyFont="1" applyBorder="1" applyAlignment="1">
      <alignment horizontal="center" vertical="center" textRotation="90" wrapText="1"/>
    </xf>
    <xf numFmtId="0" fontId="118" fillId="0" borderId="12" xfId="0" applyFont="1" applyBorder="1" applyAlignment="1">
      <alignment horizontal="center" vertical="center" textRotation="90" wrapText="1"/>
    </xf>
    <xf numFmtId="0" fontId="118" fillId="0" borderId="20" xfId="0" applyFont="1" applyBorder="1" applyAlignment="1">
      <alignment horizontal="center" vertical="center" textRotation="90" wrapText="1"/>
    </xf>
    <xf numFmtId="0" fontId="118" fillId="0" borderId="11" xfId="0" applyFont="1" applyBorder="1" applyAlignment="1">
      <alignment horizontal="center" vertical="center" textRotation="90" wrapText="1"/>
    </xf>
    <xf numFmtId="0" fontId="113" fillId="0" borderId="13" xfId="0" applyFont="1" applyBorder="1" applyAlignment="1">
      <alignment horizontal="center" vertical="center" wrapText="1"/>
    </xf>
    <xf numFmtId="0" fontId="91" fillId="0" borderId="0" xfId="0" applyFont="1" applyAlignment="1">
      <alignment horizontal="left" vertical="center" wrapText="1"/>
    </xf>
    <xf numFmtId="0" fontId="113" fillId="0" borderId="20" xfId="0" applyFont="1" applyBorder="1" applyAlignment="1">
      <alignment horizontal="center" vertical="center" textRotation="90" wrapText="1"/>
    </xf>
    <xf numFmtId="0" fontId="91" fillId="0" borderId="0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113" fillId="0" borderId="0" xfId="0" applyFont="1" applyAlignment="1">
      <alignment horizontal="left" vertical="center" wrapText="1"/>
    </xf>
    <xf numFmtId="0" fontId="97" fillId="0" borderId="10" xfId="0" applyFont="1" applyBorder="1" applyAlignment="1">
      <alignment horizontal="center" vertical="center" textRotation="90" wrapText="1"/>
    </xf>
    <xf numFmtId="49" fontId="90" fillId="0" borderId="12" xfId="0" applyNumberFormat="1" applyFont="1" applyBorder="1" applyAlignment="1">
      <alignment horizontal="right" vertical="top" wrapText="1"/>
    </xf>
    <xf numFmtId="49" fontId="90" fillId="0" borderId="20" xfId="0" applyNumberFormat="1" applyFont="1" applyBorder="1" applyAlignment="1">
      <alignment horizontal="right" vertical="top" wrapText="1"/>
    </xf>
    <xf numFmtId="0" fontId="90" fillId="0" borderId="12" xfId="0" applyFont="1" applyBorder="1" applyAlignment="1">
      <alignment horizontal="right" vertical="top" wrapText="1"/>
    </xf>
    <xf numFmtId="0" fontId="90" fillId="0" borderId="20" xfId="0" applyFont="1" applyBorder="1" applyAlignment="1">
      <alignment horizontal="right" vertical="top" wrapText="1"/>
    </xf>
    <xf numFmtId="0" fontId="97" fillId="0" borderId="12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 wrapText="1"/>
    </xf>
    <xf numFmtId="0" fontId="87" fillId="0" borderId="17" xfId="0" applyFont="1" applyBorder="1" applyAlignment="1">
      <alignment horizontal="center" vertical="center" wrapText="1"/>
    </xf>
    <xf numFmtId="0" fontId="93" fillId="0" borderId="0" xfId="0" applyFont="1" applyAlignment="1">
      <alignment horizontal="left" vertical="center" wrapText="1"/>
    </xf>
    <xf numFmtId="0" fontId="29" fillId="0" borderId="21" xfId="58" applyFont="1" applyBorder="1" applyAlignment="1">
      <alignment horizontal="left" vertical="center" wrapText="1"/>
      <protection/>
    </xf>
    <xf numFmtId="0" fontId="26" fillId="0" borderId="0" xfId="58" applyFont="1" applyBorder="1" applyAlignment="1">
      <alignment horizontal="center" vertical="center" wrapText="1"/>
      <protection/>
    </xf>
    <xf numFmtId="0" fontId="90" fillId="0" borderId="10" xfId="0" applyFont="1" applyBorder="1" applyAlignment="1">
      <alignment horizontal="center" vertical="center" wrapText="1"/>
    </xf>
    <xf numFmtId="49" fontId="29" fillId="0" borderId="0" xfId="58" applyNumberFormat="1" applyFont="1" applyBorder="1" applyAlignment="1">
      <alignment horizontal="lef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C66">
            <v>0</v>
          </cell>
          <cell r="D66">
            <v>0</v>
          </cell>
        </row>
        <row r="80">
          <cell r="C80">
            <v>-621470</v>
          </cell>
          <cell r="D80">
            <v>621470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J50" sqref="J50"/>
    </sheetView>
  </sheetViews>
  <sheetFormatPr defaultColWidth="9.140625" defaultRowHeight="15"/>
  <cols>
    <col min="1" max="1" width="10.421875" style="0" customWidth="1"/>
    <col min="2" max="2" width="46.421875" style="0" customWidth="1"/>
    <col min="3" max="3" width="11.140625" style="0" customWidth="1"/>
    <col min="4" max="4" width="10.140625" style="0" customWidth="1"/>
    <col min="5" max="5" width="10.8515625" style="0" customWidth="1"/>
    <col min="6" max="6" width="8.7109375" style="0" customWidth="1"/>
  </cols>
  <sheetData>
    <row r="1" spans="3:6" s="84" customFormat="1" ht="15">
      <c r="C1" s="177" t="s">
        <v>0</v>
      </c>
      <c r="D1" s="177"/>
      <c r="E1" s="177"/>
      <c r="F1" s="177"/>
    </row>
    <row r="2" spans="3:6" s="84" customFormat="1" ht="15">
      <c r="C2" s="177" t="s">
        <v>320</v>
      </c>
      <c r="D2" s="177"/>
      <c r="E2" s="177"/>
      <c r="F2" s="177"/>
    </row>
    <row r="3" spans="3:6" s="84" customFormat="1" ht="15">
      <c r="C3" s="177" t="s">
        <v>321</v>
      </c>
      <c r="D3" s="177"/>
      <c r="E3" s="177"/>
      <c r="F3" s="177"/>
    </row>
    <row r="4" s="84" customFormat="1" ht="3" customHeight="1"/>
    <row r="5" spans="1:6" ht="15">
      <c r="A5" s="178" t="s">
        <v>156</v>
      </c>
      <c r="B5" s="178"/>
      <c r="C5" s="178"/>
      <c r="D5" s="178"/>
      <c r="E5" s="178"/>
      <c r="F5" s="178"/>
    </row>
    <row r="6" spans="1:6" ht="15">
      <c r="A6" s="178" t="s">
        <v>94</v>
      </c>
      <c r="B6" s="178"/>
      <c r="C6" s="178"/>
      <c r="D6" s="178"/>
      <c r="E6" s="178"/>
      <c r="F6" s="178"/>
    </row>
    <row r="7" spans="5:6" ht="15">
      <c r="E7" s="176" t="s">
        <v>34</v>
      </c>
      <c r="F7" s="176"/>
    </row>
    <row r="8" spans="1:6" s="85" customFormat="1" ht="12.75" customHeight="1">
      <c r="A8" s="181" t="s">
        <v>1</v>
      </c>
      <c r="B8" s="181" t="s">
        <v>157</v>
      </c>
      <c r="C8" s="181" t="s">
        <v>7</v>
      </c>
      <c r="D8" s="181" t="s">
        <v>2</v>
      </c>
      <c r="E8" s="183" t="s">
        <v>3</v>
      </c>
      <c r="F8" s="184"/>
    </row>
    <row r="9" spans="1:6" s="85" customFormat="1" ht="38.25">
      <c r="A9" s="182"/>
      <c r="B9" s="182"/>
      <c r="C9" s="182"/>
      <c r="D9" s="182"/>
      <c r="E9" s="86" t="s">
        <v>7</v>
      </c>
      <c r="F9" s="86" t="s">
        <v>158</v>
      </c>
    </row>
    <row r="10" spans="1:6" ht="15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6">
        <v>6</v>
      </c>
    </row>
    <row r="11" spans="1:6" s="89" customFormat="1" ht="15">
      <c r="A11" s="87">
        <v>10000000</v>
      </c>
      <c r="B11" s="88" t="s">
        <v>159</v>
      </c>
      <c r="C11" s="9">
        <f>SUM(D11:E11)</f>
        <v>23807.6</v>
      </c>
      <c r="D11" s="9">
        <f>D12+D14+D18+D24+D30+D48</f>
        <v>23756.1</v>
      </c>
      <c r="E11" s="9">
        <f>E12+E14+E18+E24+E30+E48</f>
        <v>51.5</v>
      </c>
      <c r="F11" s="9">
        <f>F12+F14+F18+F24+F30+F48</f>
        <v>0</v>
      </c>
    </row>
    <row r="12" spans="1:6" ht="15.75" customHeight="1">
      <c r="A12" s="90">
        <v>11020000</v>
      </c>
      <c r="B12" s="91" t="s">
        <v>160</v>
      </c>
      <c r="C12" s="11">
        <f>SUM(D12:E12)</f>
        <v>40.9</v>
      </c>
      <c r="D12" s="29">
        <f>D13</f>
        <v>40.9</v>
      </c>
      <c r="E12" s="29">
        <f>E13</f>
        <v>0</v>
      </c>
      <c r="F12" s="29">
        <f>F13</f>
        <v>0</v>
      </c>
    </row>
    <row r="13" spans="1:6" ht="25.5">
      <c r="A13" s="92">
        <v>11020200</v>
      </c>
      <c r="B13" s="92" t="s">
        <v>161</v>
      </c>
      <c r="C13" s="11">
        <f>SUM(D13:E13)</f>
        <v>40.9</v>
      </c>
      <c r="D13" s="11">
        <v>40.9</v>
      </c>
      <c r="E13" s="11"/>
      <c r="F13" s="11"/>
    </row>
    <row r="14" spans="1:6" s="89" customFormat="1" ht="15" hidden="1">
      <c r="A14" s="93">
        <v>12000000</v>
      </c>
      <c r="B14" s="94" t="s">
        <v>162</v>
      </c>
      <c r="C14" s="9">
        <f aca="true" t="shared" si="0" ref="C14:C85">SUM(D14:E14)</f>
        <v>0</v>
      </c>
      <c r="D14" s="9">
        <f>D15</f>
        <v>0</v>
      </c>
      <c r="E14" s="9">
        <f>E15</f>
        <v>0</v>
      </c>
      <c r="F14" s="9">
        <f>F15</f>
        <v>0</v>
      </c>
    </row>
    <row r="15" spans="1:6" s="89" customFormat="1" ht="24.75" customHeight="1" hidden="1">
      <c r="A15" s="95">
        <v>12020000</v>
      </c>
      <c r="B15" s="96" t="s">
        <v>163</v>
      </c>
      <c r="C15" s="9">
        <f t="shared" si="0"/>
        <v>0</v>
      </c>
      <c r="D15" s="9">
        <f>SUM(D16:D17)</f>
        <v>0</v>
      </c>
      <c r="E15" s="9">
        <f>SUM(E16:E17)</f>
        <v>0</v>
      </c>
      <c r="F15" s="9">
        <f>SUM(F16:F17)</f>
        <v>0</v>
      </c>
    </row>
    <row r="16" spans="1:6" ht="32.25" customHeight="1" hidden="1">
      <c r="A16" s="7">
        <v>12020100</v>
      </c>
      <c r="B16" s="97" t="s">
        <v>164</v>
      </c>
      <c r="C16" s="11">
        <f t="shared" si="0"/>
        <v>0</v>
      </c>
      <c r="D16" s="11">
        <f>'[1]Доходи рік'!$C23/1000</f>
        <v>0</v>
      </c>
      <c r="E16" s="11"/>
      <c r="F16" s="11"/>
    </row>
    <row r="17" spans="1:6" ht="25.5" hidden="1">
      <c r="A17" s="7">
        <v>12020200</v>
      </c>
      <c r="B17" s="97" t="s">
        <v>165</v>
      </c>
      <c r="C17" s="11">
        <f t="shared" si="0"/>
        <v>0</v>
      </c>
      <c r="D17" s="11">
        <f>'[1]Доходи рік'!$C24/1000</f>
        <v>0</v>
      </c>
      <c r="E17" s="11"/>
      <c r="F17" s="11"/>
    </row>
    <row r="18" spans="1:6" s="89" customFormat="1" ht="27" hidden="1">
      <c r="A18" s="90">
        <v>13000000</v>
      </c>
      <c r="B18" s="91" t="s">
        <v>166</v>
      </c>
      <c r="C18" s="9">
        <f t="shared" si="0"/>
        <v>0</v>
      </c>
      <c r="D18" s="9">
        <f>D19</f>
        <v>0</v>
      </c>
      <c r="E18" s="9">
        <f>E19</f>
        <v>0</v>
      </c>
      <c r="F18" s="9">
        <f>F19</f>
        <v>0</v>
      </c>
    </row>
    <row r="19" spans="1:6" ht="15" hidden="1">
      <c r="A19" s="98">
        <v>13010000</v>
      </c>
      <c r="B19" s="99" t="s">
        <v>167</v>
      </c>
      <c r="C19" s="11">
        <f t="shared" si="0"/>
        <v>0</v>
      </c>
      <c r="D19" s="11">
        <f>SUM(D20:D23)</f>
        <v>0</v>
      </c>
      <c r="E19" s="11">
        <f>SUM(E20:E23)</f>
        <v>0</v>
      </c>
      <c r="F19" s="11">
        <f>SUM(F20:F23)</f>
        <v>0</v>
      </c>
    </row>
    <row r="20" spans="1:6" ht="51" hidden="1">
      <c r="A20" s="98">
        <v>13010200</v>
      </c>
      <c r="B20" s="99" t="s">
        <v>168</v>
      </c>
      <c r="C20" s="11">
        <f t="shared" si="0"/>
        <v>0</v>
      </c>
      <c r="D20" s="11">
        <f>'[1]Доходи рік'!$C27/1000</f>
        <v>0</v>
      </c>
      <c r="E20" s="11"/>
      <c r="F20" s="11"/>
    </row>
    <row r="21" spans="1:6" ht="25.5" customHeight="1" hidden="1">
      <c r="A21" s="98">
        <v>13020200</v>
      </c>
      <c r="B21" s="99" t="s">
        <v>169</v>
      </c>
      <c r="C21" s="11">
        <f t="shared" si="0"/>
        <v>0</v>
      </c>
      <c r="D21" s="11">
        <f>'[1]Доходи рік'!$C28/1000</f>
        <v>0</v>
      </c>
      <c r="E21" s="11"/>
      <c r="F21" s="11"/>
    </row>
    <row r="22" spans="1:6" ht="25.5" hidden="1">
      <c r="A22" s="98">
        <v>13030200</v>
      </c>
      <c r="B22" s="99" t="s">
        <v>170</v>
      </c>
      <c r="C22" s="11">
        <f t="shared" si="0"/>
        <v>0</v>
      </c>
      <c r="D22" s="11">
        <f>'[1]Доходи рік'!$C29/1000</f>
        <v>0</v>
      </c>
      <c r="E22" s="11"/>
      <c r="F22" s="11"/>
    </row>
    <row r="23" spans="1:6" ht="25.5" hidden="1">
      <c r="A23" s="98">
        <v>13030600</v>
      </c>
      <c r="B23" s="99" t="s">
        <v>171</v>
      </c>
      <c r="C23" s="11">
        <f t="shared" si="0"/>
        <v>0</v>
      </c>
      <c r="D23" s="11">
        <f>'[1]Доходи рік'!$C30/1000</f>
        <v>0</v>
      </c>
      <c r="E23" s="11"/>
      <c r="F23" s="11"/>
    </row>
    <row r="24" spans="1:6" s="89" customFormat="1" ht="15">
      <c r="A24" s="100">
        <v>14000000</v>
      </c>
      <c r="B24" s="94" t="s">
        <v>172</v>
      </c>
      <c r="C24" s="9">
        <f t="shared" si="0"/>
        <v>2859.2</v>
      </c>
      <c r="D24" s="9">
        <f>D29+D25+D27</f>
        <v>2859.2</v>
      </c>
      <c r="E24" s="9">
        <f>E29+E25+E27</f>
        <v>0</v>
      </c>
      <c r="F24" s="9">
        <f>F29+F25+F27</f>
        <v>0</v>
      </c>
    </row>
    <row r="25" spans="1:6" s="102" customFormat="1" ht="27">
      <c r="A25" s="101">
        <v>14020000</v>
      </c>
      <c r="B25" s="101" t="s">
        <v>173</v>
      </c>
      <c r="C25" s="29">
        <f t="shared" si="0"/>
        <v>367.2</v>
      </c>
      <c r="D25" s="29">
        <f>D26</f>
        <v>367.2</v>
      </c>
      <c r="E25" s="29">
        <f>E26</f>
        <v>0</v>
      </c>
      <c r="F25" s="29">
        <f>F26</f>
        <v>0</v>
      </c>
    </row>
    <row r="26" spans="1:6" s="89" customFormat="1" ht="15">
      <c r="A26" s="92">
        <v>14021900</v>
      </c>
      <c r="B26" s="92" t="s">
        <v>174</v>
      </c>
      <c r="C26" s="11">
        <f t="shared" si="0"/>
        <v>367.2</v>
      </c>
      <c r="D26" s="11">
        <v>367.2</v>
      </c>
      <c r="E26" s="11"/>
      <c r="F26" s="11"/>
    </row>
    <row r="27" spans="1:6" s="102" customFormat="1" ht="27">
      <c r="A27" s="101">
        <v>14030000</v>
      </c>
      <c r="B27" s="101" t="s">
        <v>175</v>
      </c>
      <c r="C27" s="29">
        <f t="shared" si="0"/>
        <v>1450</v>
      </c>
      <c r="D27" s="29">
        <f>D28</f>
        <v>1450</v>
      </c>
      <c r="E27" s="29">
        <f>E28</f>
        <v>0</v>
      </c>
      <c r="F27" s="29">
        <f>F28</f>
        <v>0</v>
      </c>
    </row>
    <row r="28" spans="1:6" s="89" customFormat="1" ht="15">
      <c r="A28" s="92">
        <v>14031900</v>
      </c>
      <c r="B28" s="92" t="s">
        <v>174</v>
      </c>
      <c r="C28" s="11">
        <f t="shared" si="0"/>
        <v>1450</v>
      </c>
      <c r="D28" s="11">
        <v>1450</v>
      </c>
      <c r="E28" s="11"/>
      <c r="F28" s="11"/>
    </row>
    <row r="29" spans="1:6" s="105" customFormat="1" ht="27">
      <c r="A29" s="103">
        <v>14040000</v>
      </c>
      <c r="B29" s="104" t="s">
        <v>176</v>
      </c>
      <c r="C29" s="29">
        <f t="shared" si="0"/>
        <v>1042</v>
      </c>
      <c r="D29" s="29">
        <v>1042</v>
      </c>
      <c r="E29" s="29"/>
      <c r="F29" s="29"/>
    </row>
    <row r="30" spans="1:6" s="89" customFormat="1" ht="17.25" customHeight="1">
      <c r="A30" s="15">
        <v>18000000</v>
      </c>
      <c r="B30" s="94" t="s">
        <v>177</v>
      </c>
      <c r="C30" s="9">
        <f t="shared" si="0"/>
        <v>20856</v>
      </c>
      <c r="D30" s="9">
        <f>D31+D42+D44</f>
        <v>20856</v>
      </c>
      <c r="E30" s="9">
        <f>E31+E42+E44</f>
        <v>0</v>
      </c>
      <c r="F30" s="9">
        <f>F31+F42+F44</f>
        <v>0</v>
      </c>
    </row>
    <row r="31" spans="1:6" ht="15">
      <c r="A31" s="7">
        <v>18010000</v>
      </c>
      <c r="B31" s="97" t="s">
        <v>178</v>
      </c>
      <c r="C31" s="11">
        <f t="shared" si="0"/>
        <v>12274</v>
      </c>
      <c r="D31" s="11">
        <f>SUM(D32:D41)</f>
        <v>12274</v>
      </c>
      <c r="E31" s="11">
        <f>SUM(E32:E41)</f>
        <v>0</v>
      </c>
      <c r="F31" s="11">
        <f>SUM(F32:F41)</f>
        <v>0</v>
      </c>
    </row>
    <row r="32" spans="1:6" ht="38.25">
      <c r="A32" s="7">
        <v>18010100</v>
      </c>
      <c r="B32" s="97" t="s">
        <v>179</v>
      </c>
      <c r="C32" s="11">
        <f t="shared" si="0"/>
        <v>12</v>
      </c>
      <c r="D32" s="11">
        <v>12</v>
      </c>
      <c r="E32" s="11"/>
      <c r="F32" s="11"/>
    </row>
    <row r="33" spans="1:6" ht="39" customHeight="1">
      <c r="A33" s="7">
        <v>18010200</v>
      </c>
      <c r="B33" s="97" t="s">
        <v>180</v>
      </c>
      <c r="C33" s="11">
        <f t="shared" si="0"/>
        <v>330</v>
      </c>
      <c r="D33" s="11">
        <v>330</v>
      </c>
      <c r="E33" s="11"/>
      <c r="F33" s="11"/>
    </row>
    <row r="34" spans="1:6" ht="38.25">
      <c r="A34" s="7">
        <v>18010300</v>
      </c>
      <c r="B34" s="97" t="s">
        <v>181</v>
      </c>
      <c r="C34" s="11">
        <f t="shared" si="0"/>
        <v>1505</v>
      </c>
      <c r="D34" s="11">
        <v>1505</v>
      </c>
      <c r="E34" s="11"/>
      <c r="F34" s="11"/>
    </row>
    <row r="35" spans="1:6" ht="38.25">
      <c r="A35" s="106">
        <v>18010400</v>
      </c>
      <c r="B35" s="97" t="s">
        <v>182</v>
      </c>
      <c r="C35" s="11">
        <f t="shared" si="0"/>
        <v>1291</v>
      </c>
      <c r="D35" s="11">
        <v>1291</v>
      </c>
      <c r="E35" s="11"/>
      <c r="F35" s="11"/>
    </row>
    <row r="36" spans="1:6" ht="13.5" customHeight="1">
      <c r="A36" s="106">
        <v>18010500</v>
      </c>
      <c r="B36" s="97" t="s">
        <v>183</v>
      </c>
      <c r="C36" s="11">
        <f t="shared" si="0"/>
        <v>2495</v>
      </c>
      <c r="D36" s="11">
        <v>2495</v>
      </c>
      <c r="E36" s="11"/>
      <c r="F36" s="11"/>
    </row>
    <row r="37" spans="1:6" ht="13.5" customHeight="1">
      <c r="A37" s="106">
        <v>18010600</v>
      </c>
      <c r="B37" s="97" t="s">
        <v>184</v>
      </c>
      <c r="C37" s="11">
        <f t="shared" si="0"/>
        <v>4503.1</v>
      </c>
      <c r="D37" s="11">
        <v>4503.1</v>
      </c>
      <c r="E37" s="11"/>
      <c r="F37" s="11"/>
    </row>
    <row r="38" spans="1:6" ht="13.5" customHeight="1">
      <c r="A38" s="106">
        <v>18010700</v>
      </c>
      <c r="B38" s="97" t="s">
        <v>185</v>
      </c>
      <c r="C38" s="11">
        <f t="shared" si="0"/>
        <v>883.9</v>
      </c>
      <c r="D38" s="11">
        <v>883.9</v>
      </c>
      <c r="E38" s="11"/>
      <c r="F38" s="11"/>
    </row>
    <row r="39" spans="1:6" ht="13.5" customHeight="1">
      <c r="A39" s="106">
        <v>18010900</v>
      </c>
      <c r="B39" s="106" t="s">
        <v>186</v>
      </c>
      <c r="C39" s="11">
        <f t="shared" si="0"/>
        <v>1104</v>
      </c>
      <c r="D39" s="11">
        <v>1104</v>
      </c>
      <c r="E39" s="11"/>
      <c r="F39" s="11"/>
    </row>
    <row r="40" spans="1:6" s="109" customFormat="1" ht="13.5" customHeight="1">
      <c r="A40" s="107">
        <v>18011000</v>
      </c>
      <c r="B40" s="97" t="s">
        <v>187</v>
      </c>
      <c r="C40" s="11">
        <f t="shared" si="0"/>
        <v>100</v>
      </c>
      <c r="D40" s="11">
        <v>100</v>
      </c>
      <c r="E40" s="108"/>
      <c r="F40" s="108"/>
    </row>
    <row r="41" spans="1:6" s="109" customFormat="1" ht="13.5" customHeight="1">
      <c r="A41" s="107">
        <v>18011100</v>
      </c>
      <c r="B41" s="97" t="s">
        <v>188</v>
      </c>
      <c r="C41" s="11">
        <f t="shared" si="0"/>
        <v>50</v>
      </c>
      <c r="D41" s="11">
        <v>50</v>
      </c>
      <c r="E41" s="110"/>
      <c r="F41" s="108"/>
    </row>
    <row r="42" spans="1:6" s="89" customFormat="1" ht="13.5" customHeight="1">
      <c r="A42" s="111">
        <v>18030000</v>
      </c>
      <c r="B42" s="96" t="s">
        <v>189</v>
      </c>
      <c r="C42" s="9">
        <f t="shared" si="0"/>
        <v>2</v>
      </c>
      <c r="D42" s="112">
        <f>D43</f>
        <v>2</v>
      </c>
      <c r="E42" s="112">
        <f>E43</f>
        <v>0</v>
      </c>
      <c r="F42" s="112">
        <f>F43</f>
        <v>0</v>
      </c>
    </row>
    <row r="43" spans="1:6" ht="13.5" customHeight="1">
      <c r="A43" s="107">
        <v>18030100</v>
      </c>
      <c r="B43" s="107" t="s">
        <v>190</v>
      </c>
      <c r="C43" s="11">
        <f t="shared" si="0"/>
        <v>2</v>
      </c>
      <c r="D43" s="11">
        <v>2</v>
      </c>
      <c r="E43" s="11"/>
      <c r="F43" s="11"/>
    </row>
    <row r="44" spans="1:6" s="89" customFormat="1" ht="13.5" customHeight="1">
      <c r="A44" s="16">
        <v>18050000</v>
      </c>
      <c r="B44" s="16" t="s">
        <v>191</v>
      </c>
      <c r="C44" s="9">
        <f t="shared" si="0"/>
        <v>8580</v>
      </c>
      <c r="D44" s="9">
        <f>SUM(D45:D47)</f>
        <v>8580</v>
      </c>
      <c r="E44" s="9">
        <f>SUM(E45:E47)</f>
        <v>0</v>
      </c>
      <c r="F44" s="9">
        <f>SUM(F45:F47)</f>
        <v>0</v>
      </c>
    </row>
    <row r="45" spans="1:6" ht="13.5" customHeight="1">
      <c r="A45" s="7">
        <v>18050300</v>
      </c>
      <c r="B45" s="7" t="s">
        <v>192</v>
      </c>
      <c r="C45" s="11">
        <f t="shared" si="0"/>
        <v>1027.8</v>
      </c>
      <c r="D45" s="11">
        <v>1027.8</v>
      </c>
      <c r="E45" s="11"/>
      <c r="F45" s="11"/>
    </row>
    <row r="46" spans="1:6" ht="13.5" customHeight="1">
      <c r="A46" s="7">
        <v>18050400</v>
      </c>
      <c r="B46" s="7" t="s">
        <v>193</v>
      </c>
      <c r="C46" s="11">
        <f t="shared" si="0"/>
        <v>6126</v>
      </c>
      <c r="D46" s="11">
        <v>6126</v>
      </c>
      <c r="E46" s="11"/>
      <c r="F46" s="11"/>
    </row>
    <row r="47" spans="1:6" ht="51.75" customHeight="1">
      <c r="A47" s="7">
        <v>18050500</v>
      </c>
      <c r="B47" s="97" t="s">
        <v>194</v>
      </c>
      <c r="C47" s="11">
        <f t="shared" si="0"/>
        <v>1426.2</v>
      </c>
      <c r="D47" s="11">
        <v>1426.2</v>
      </c>
      <c r="E47" s="11"/>
      <c r="F47" s="11"/>
    </row>
    <row r="48" spans="1:6" s="89" customFormat="1" ht="15">
      <c r="A48" s="15">
        <v>19000000</v>
      </c>
      <c r="B48" s="15" t="s">
        <v>195</v>
      </c>
      <c r="C48" s="9">
        <f t="shared" si="0"/>
        <v>51.5</v>
      </c>
      <c r="D48" s="9">
        <f>D49</f>
        <v>0</v>
      </c>
      <c r="E48" s="9">
        <f>E49</f>
        <v>51.5</v>
      </c>
      <c r="F48" s="9">
        <f>F49</f>
        <v>0</v>
      </c>
    </row>
    <row r="49" spans="1:6" s="89" customFormat="1" ht="15">
      <c r="A49" s="16">
        <v>19010000</v>
      </c>
      <c r="B49" s="16" t="s">
        <v>196</v>
      </c>
      <c r="C49" s="9">
        <f t="shared" si="0"/>
        <v>51.5</v>
      </c>
      <c r="D49" s="9">
        <f>SUM(D50:D52)</f>
        <v>0</v>
      </c>
      <c r="E49" s="9">
        <f>SUM(E50:E52)</f>
        <v>51.5</v>
      </c>
      <c r="F49" s="9">
        <f>SUM(F50:F52)</f>
        <v>0</v>
      </c>
    </row>
    <row r="50" spans="1:6" ht="39" customHeight="1">
      <c r="A50" s="7">
        <v>19010100</v>
      </c>
      <c r="B50" s="7" t="s">
        <v>197</v>
      </c>
      <c r="C50" s="11">
        <f t="shared" si="0"/>
        <v>43</v>
      </c>
      <c r="D50" s="11"/>
      <c r="E50" s="11">
        <v>43</v>
      </c>
      <c r="F50" s="11"/>
    </row>
    <row r="51" spans="1:6" ht="27.75" customHeight="1" hidden="1">
      <c r="A51" s="7">
        <v>19010200</v>
      </c>
      <c r="B51" s="7" t="s">
        <v>198</v>
      </c>
      <c r="C51" s="11">
        <f t="shared" si="0"/>
        <v>0</v>
      </c>
      <c r="D51" s="11"/>
      <c r="E51" s="11"/>
      <c r="F51" s="11"/>
    </row>
    <row r="52" spans="1:6" ht="41.25" customHeight="1">
      <c r="A52" s="7">
        <v>19010300</v>
      </c>
      <c r="B52" s="7" t="s">
        <v>199</v>
      </c>
      <c r="C52" s="11">
        <f t="shared" si="0"/>
        <v>8.5</v>
      </c>
      <c r="D52" s="11"/>
      <c r="E52" s="11">
        <v>8.5</v>
      </c>
      <c r="F52" s="11"/>
    </row>
    <row r="53" spans="1:6" s="89" customFormat="1" ht="18" customHeight="1">
      <c r="A53" s="113">
        <v>20000000</v>
      </c>
      <c r="B53" s="114" t="s">
        <v>200</v>
      </c>
      <c r="C53" s="75">
        <f t="shared" si="0"/>
        <v>15576.04195</v>
      </c>
      <c r="D53" s="9">
        <f>D54+D65+D68+D71+D60</f>
        <v>1132.8999999999999</v>
      </c>
      <c r="E53" s="161">
        <f>E54+E65+E68+E71</f>
        <v>14443.141950000001</v>
      </c>
      <c r="F53" s="9">
        <f>F54+F65+F68+F71</f>
        <v>0</v>
      </c>
    </row>
    <row r="54" spans="1:6" s="89" customFormat="1" ht="15.75" customHeight="1">
      <c r="A54" s="115">
        <v>21000000</v>
      </c>
      <c r="B54" s="116" t="s">
        <v>201</v>
      </c>
      <c r="C54" s="9">
        <f t="shared" si="0"/>
        <v>68.7</v>
      </c>
      <c r="D54" s="9">
        <f>D55+D57</f>
        <v>68.7</v>
      </c>
      <c r="E54" s="9">
        <f>E55+E57</f>
        <v>0</v>
      </c>
      <c r="F54" s="9">
        <f>F55+F57</f>
        <v>0</v>
      </c>
    </row>
    <row r="55" spans="1:6" s="89" customFormat="1" ht="55.5" customHeight="1">
      <c r="A55" s="115">
        <v>21010000</v>
      </c>
      <c r="B55" s="142" t="s">
        <v>202</v>
      </c>
      <c r="C55" s="9">
        <f t="shared" si="0"/>
        <v>25</v>
      </c>
      <c r="D55" s="9">
        <f>D56</f>
        <v>25</v>
      </c>
      <c r="E55" s="9">
        <f>E56</f>
        <v>0</v>
      </c>
      <c r="F55" s="9">
        <f>F56</f>
        <v>0</v>
      </c>
    </row>
    <row r="56" spans="1:6" ht="38.25">
      <c r="A56" s="117">
        <v>21010300</v>
      </c>
      <c r="B56" s="118" t="s">
        <v>203</v>
      </c>
      <c r="C56" s="11">
        <f t="shared" si="0"/>
        <v>25</v>
      </c>
      <c r="D56" s="11">
        <v>25</v>
      </c>
      <c r="E56" s="11"/>
      <c r="F56" s="11"/>
    </row>
    <row r="57" spans="1:6" ht="15">
      <c r="A57" s="119">
        <v>21080000</v>
      </c>
      <c r="B57" s="120" t="s">
        <v>204</v>
      </c>
      <c r="C57" s="11">
        <f t="shared" si="0"/>
        <v>43.7</v>
      </c>
      <c r="D57" s="11">
        <f>SUM(D58:D59)</f>
        <v>43.7</v>
      </c>
      <c r="E57" s="11"/>
      <c r="F57" s="11"/>
    </row>
    <row r="58" spans="1:6" s="89" customFormat="1" ht="15">
      <c r="A58" s="121">
        <v>21081100</v>
      </c>
      <c r="B58" s="121" t="s">
        <v>205</v>
      </c>
      <c r="C58" s="11">
        <f t="shared" si="0"/>
        <v>12</v>
      </c>
      <c r="D58" s="11">
        <v>12</v>
      </c>
      <c r="E58" s="11"/>
      <c r="F58" s="11"/>
    </row>
    <row r="59" spans="1:6" s="89" customFormat="1" ht="39" customHeight="1">
      <c r="A59" s="121">
        <v>21081500</v>
      </c>
      <c r="B59" s="132" t="s">
        <v>234</v>
      </c>
      <c r="C59" s="11">
        <f t="shared" si="0"/>
        <v>31.7</v>
      </c>
      <c r="D59" s="10">
        <v>31.7</v>
      </c>
      <c r="E59" s="9"/>
      <c r="F59" s="9"/>
    </row>
    <row r="60" spans="1:6" s="89" customFormat="1" ht="15">
      <c r="A60" s="122">
        <v>22010000</v>
      </c>
      <c r="B60" s="122" t="s">
        <v>206</v>
      </c>
      <c r="C60" s="10">
        <f>SUM(C61:C64)</f>
        <v>837.5999999999999</v>
      </c>
      <c r="D60" s="10">
        <f>SUM(D61:D64)</f>
        <v>837.5999999999999</v>
      </c>
      <c r="E60" s="9"/>
      <c r="F60" s="9"/>
    </row>
    <row r="61" spans="1:6" s="128" customFormat="1" ht="38.25">
      <c r="A61" s="121">
        <v>22010300</v>
      </c>
      <c r="B61" s="132" t="s">
        <v>256</v>
      </c>
      <c r="C61" s="10">
        <f t="shared" si="0"/>
        <v>10.2</v>
      </c>
      <c r="D61" s="29">
        <v>10.2</v>
      </c>
      <c r="E61" s="11"/>
      <c r="F61" s="11"/>
    </row>
    <row r="62" spans="1:6" s="89" customFormat="1" ht="15">
      <c r="A62" s="121">
        <v>22012500</v>
      </c>
      <c r="B62" s="121" t="s">
        <v>207</v>
      </c>
      <c r="C62" s="10">
        <f t="shared" si="0"/>
        <v>654.4</v>
      </c>
      <c r="D62" s="11">
        <v>654.4</v>
      </c>
      <c r="E62" s="9"/>
      <c r="F62" s="9"/>
    </row>
    <row r="63" spans="1:6" s="89" customFormat="1" ht="25.5">
      <c r="A63" s="121">
        <v>22012600</v>
      </c>
      <c r="B63" s="121" t="s">
        <v>208</v>
      </c>
      <c r="C63" s="10">
        <f t="shared" si="0"/>
        <v>148.2</v>
      </c>
      <c r="D63" s="10">
        <v>148.2</v>
      </c>
      <c r="E63" s="9"/>
      <c r="F63" s="9"/>
    </row>
    <row r="64" spans="1:6" s="89" customFormat="1" ht="54" customHeight="1">
      <c r="A64" s="121">
        <v>22012900</v>
      </c>
      <c r="B64" s="152" t="s">
        <v>209</v>
      </c>
      <c r="C64" s="10">
        <f t="shared" si="0"/>
        <v>24.8</v>
      </c>
      <c r="D64" s="10">
        <v>24.8</v>
      </c>
      <c r="E64" s="9"/>
      <c r="F64" s="9"/>
    </row>
    <row r="65" spans="1:6" s="89" customFormat="1" ht="12.75" customHeight="1">
      <c r="A65" s="123">
        <v>22090000</v>
      </c>
      <c r="B65" s="123" t="s">
        <v>210</v>
      </c>
      <c r="C65" s="9">
        <f t="shared" si="0"/>
        <v>211.6</v>
      </c>
      <c r="D65" s="9">
        <f>SUM(D66:D67)</f>
        <v>211.6</v>
      </c>
      <c r="E65" s="9">
        <f>SUM(E66:E67)</f>
        <v>0</v>
      </c>
      <c r="F65" s="9">
        <f>SUM(F66:F67)</f>
        <v>0</v>
      </c>
    </row>
    <row r="66" spans="1:6" ht="38.25">
      <c r="A66" s="124">
        <v>22090100</v>
      </c>
      <c r="B66" s="124" t="s">
        <v>211</v>
      </c>
      <c r="C66" s="11">
        <f t="shared" si="0"/>
        <v>202</v>
      </c>
      <c r="D66" s="11">
        <v>202</v>
      </c>
      <c r="E66" s="11"/>
      <c r="F66" s="11"/>
    </row>
    <row r="67" spans="1:6" ht="39" customHeight="1">
      <c r="A67" s="124">
        <v>22090400</v>
      </c>
      <c r="B67" s="124" t="s">
        <v>212</v>
      </c>
      <c r="C67" s="11">
        <f t="shared" si="0"/>
        <v>9.6</v>
      </c>
      <c r="D67" s="11">
        <v>9.6</v>
      </c>
      <c r="E67" s="11"/>
      <c r="F67" s="11"/>
    </row>
    <row r="68" spans="1:6" s="89" customFormat="1" ht="15">
      <c r="A68" s="123">
        <v>24060000</v>
      </c>
      <c r="B68" s="123" t="s">
        <v>213</v>
      </c>
      <c r="C68" s="9">
        <f t="shared" si="0"/>
        <v>15</v>
      </c>
      <c r="D68" s="9">
        <f>D69+D70</f>
        <v>15</v>
      </c>
      <c r="E68" s="9">
        <f>E69+E70</f>
        <v>0</v>
      </c>
      <c r="F68" s="9">
        <f>F69+F70</f>
        <v>0</v>
      </c>
    </row>
    <row r="69" spans="1:6" s="89" customFormat="1" ht="15">
      <c r="A69" s="125">
        <v>24060300</v>
      </c>
      <c r="B69" s="125" t="s">
        <v>204</v>
      </c>
      <c r="C69" s="10">
        <f t="shared" si="0"/>
        <v>15</v>
      </c>
      <c r="D69" s="10">
        <v>15</v>
      </c>
      <c r="E69" s="9"/>
      <c r="F69" s="9"/>
    </row>
    <row r="70" spans="1:6" ht="38.25">
      <c r="A70" s="117">
        <v>24062100</v>
      </c>
      <c r="B70" s="7" t="s">
        <v>214</v>
      </c>
      <c r="C70" s="11">
        <f t="shared" si="0"/>
        <v>0</v>
      </c>
      <c r="D70" s="11">
        <f>'[1]Доходи рік'!C66/1000</f>
        <v>0</v>
      </c>
      <c r="E70" s="11">
        <f>'[1]Доходи рік'!D66/1000</f>
        <v>0</v>
      </c>
      <c r="F70" s="11"/>
    </row>
    <row r="71" spans="1:6" s="102" customFormat="1" ht="15">
      <c r="A71" s="15">
        <v>25000000</v>
      </c>
      <c r="B71" s="15" t="s">
        <v>215</v>
      </c>
      <c r="C71" s="75">
        <f t="shared" si="0"/>
        <v>14443.141950000001</v>
      </c>
      <c r="D71" s="10">
        <f>D72+D77</f>
        <v>0</v>
      </c>
      <c r="E71" s="160">
        <f>E72+E77</f>
        <v>14443.141950000001</v>
      </c>
      <c r="F71" s="10">
        <f>F72+F77</f>
        <v>0</v>
      </c>
    </row>
    <row r="72" spans="1:6" s="89" customFormat="1" ht="27" customHeight="1">
      <c r="A72" s="16">
        <v>25010000</v>
      </c>
      <c r="B72" s="126" t="s">
        <v>216</v>
      </c>
      <c r="C72" s="9">
        <f>SUM(D72:E72)</f>
        <v>1190.5010000000002</v>
      </c>
      <c r="D72" s="9">
        <f>SUM(D73:D76)</f>
        <v>0</v>
      </c>
      <c r="E72" s="14">
        <f>SUM(E73:E76)</f>
        <v>1190.5010000000002</v>
      </c>
      <c r="F72" s="9">
        <f>SUM(F73:F76)</f>
        <v>0</v>
      </c>
    </row>
    <row r="73" spans="1:6" ht="25.5">
      <c r="A73" s="7">
        <v>25010100</v>
      </c>
      <c r="B73" s="127" t="s">
        <v>217</v>
      </c>
      <c r="C73" s="11">
        <f t="shared" si="0"/>
        <v>1100</v>
      </c>
      <c r="D73" s="11"/>
      <c r="E73" s="13">
        <v>1100</v>
      </c>
      <c r="F73" s="11"/>
    </row>
    <row r="74" spans="1:6" ht="25.5">
      <c r="A74" s="7">
        <v>25010200</v>
      </c>
      <c r="B74" s="127" t="s">
        <v>218</v>
      </c>
      <c r="C74" s="11">
        <f t="shared" si="0"/>
        <v>90</v>
      </c>
      <c r="D74" s="11"/>
      <c r="E74" s="13">
        <v>90</v>
      </c>
      <c r="F74" s="11"/>
    </row>
    <row r="75" spans="1:6" ht="15">
      <c r="A75" s="7">
        <v>25010300</v>
      </c>
      <c r="B75" s="127" t="s">
        <v>265</v>
      </c>
      <c r="C75" s="11">
        <f t="shared" si="0"/>
        <v>0.4</v>
      </c>
      <c r="D75" s="11"/>
      <c r="E75" s="13">
        <v>0.4</v>
      </c>
      <c r="F75" s="11"/>
    </row>
    <row r="76" spans="1:6" ht="25.5">
      <c r="A76" s="7">
        <v>25010400</v>
      </c>
      <c r="B76" s="127" t="s">
        <v>266</v>
      </c>
      <c r="C76" s="11">
        <f t="shared" si="0"/>
        <v>0.101</v>
      </c>
      <c r="D76" s="11"/>
      <c r="E76" s="13">
        <v>0.101</v>
      </c>
      <c r="F76" s="11"/>
    </row>
    <row r="77" spans="1:6" s="89" customFormat="1" ht="15">
      <c r="A77" s="16">
        <v>25020000</v>
      </c>
      <c r="B77" s="126" t="s">
        <v>219</v>
      </c>
      <c r="C77" s="75">
        <f t="shared" si="0"/>
        <v>13252.64095</v>
      </c>
      <c r="D77" s="9">
        <f>SUM(D78:D79)</f>
        <v>0</v>
      </c>
      <c r="E77" s="161">
        <f>SUM(E78:E79)</f>
        <v>13252.64095</v>
      </c>
      <c r="F77" s="9">
        <f>SUM(F78:F79)</f>
        <v>0</v>
      </c>
    </row>
    <row r="78" spans="1:6" s="128" customFormat="1" ht="15">
      <c r="A78" s="7">
        <v>25020100</v>
      </c>
      <c r="B78" s="127" t="s">
        <v>220</v>
      </c>
      <c r="C78" s="73">
        <f t="shared" si="0"/>
        <v>13184.44095</v>
      </c>
      <c r="D78" s="11"/>
      <c r="E78" s="70">
        <v>13184.44095</v>
      </c>
      <c r="F78" s="11"/>
    </row>
    <row r="79" spans="1:6" ht="38.25">
      <c r="A79" s="7">
        <v>25020200</v>
      </c>
      <c r="B79" s="127" t="s">
        <v>221</v>
      </c>
      <c r="C79" s="11">
        <f t="shared" si="0"/>
        <v>68.2</v>
      </c>
      <c r="D79" s="11"/>
      <c r="E79" s="13">
        <v>68.2</v>
      </c>
      <c r="F79" s="11"/>
    </row>
    <row r="80" spans="1:6" s="89" customFormat="1" ht="15.75">
      <c r="A80" s="15">
        <v>41000000</v>
      </c>
      <c r="B80" s="174" t="s">
        <v>311</v>
      </c>
      <c r="C80" s="9">
        <f t="shared" si="0"/>
        <v>12337.3</v>
      </c>
      <c r="D80" s="9">
        <f>D81+D83</f>
        <v>12137.3</v>
      </c>
      <c r="E80" s="9">
        <f>E81+E83</f>
        <v>200</v>
      </c>
      <c r="F80" s="9">
        <f>F81+F83</f>
        <v>200</v>
      </c>
    </row>
    <row r="81" spans="1:6" s="102" customFormat="1" ht="15">
      <c r="A81" s="16">
        <v>41040000</v>
      </c>
      <c r="B81" s="126" t="s">
        <v>313</v>
      </c>
      <c r="C81" s="10">
        <f t="shared" si="0"/>
        <v>160</v>
      </c>
      <c r="D81" s="10">
        <f>D82</f>
        <v>160</v>
      </c>
      <c r="E81" s="175"/>
      <c r="F81" s="10"/>
    </row>
    <row r="82" spans="1:6" ht="15">
      <c r="A82" s="7">
        <v>41040400</v>
      </c>
      <c r="B82" s="127" t="s">
        <v>312</v>
      </c>
      <c r="C82" s="11">
        <f t="shared" si="0"/>
        <v>160</v>
      </c>
      <c r="D82" s="11">
        <v>160</v>
      </c>
      <c r="E82" s="13"/>
      <c r="F82" s="11"/>
    </row>
    <row r="83" spans="1:6" s="102" customFormat="1" ht="15.75" customHeight="1">
      <c r="A83" s="125">
        <v>41050000</v>
      </c>
      <c r="B83" s="125" t="s">
        <v>222</v>
      </c>
      <c r="C83" s="10">
        <f>SUM(D83:E83)</f>
        <v>12177.3</v>
      </c>
      <c r="D83" s="10">
        <f>D84</f>
        <v>11977.3</v>
      </c>
      <c r="E83" s="175">
        <f>E84</f>
        <v>200</v>
      </c>
      <c r="F83" s="10">
        <f>F84</f>
        <v>200</v>
      </c>
    </row>
    <row r="84" spans="1:6" ht="15">
      <c r="A84" s="124">
        <v>41053900</v>
      </c>
      <c r="B84" s="124" t="s">
        <v>130</v>
      </c>
      <c r="C84" s="11">
        <f t="shared" si="0"/>
        <v>12177.3</v>
      </c>
      <c r="D84" s="11">
        <v>11977.3</v>
      </c>
      <c r="E84" s="13">
        <v>200</v>
      </c>
      <c r="F84" s="11">
        <v>200</v>
      </c>
    </row>
    <row r="85" spans="1:6" s="89" customFormat="1" ht="15" customHeight="1">
      <c r="A85" s="122"/>
      <c r="B85" s="15" t="s">
        <v>223</v>
      </c>
      <c r="C85" s="75">
        <f t="shared" si="0"/>
        <v>51720.94195000001</v>
      </c>
      <c r="D85" s="9">
        <f>D11+D53+D80</f>
        <v>37026.3</v>
      </c>
      <c r="E85" s="163">
        <f>E11+E53+E80</f>
        <v>14694.641950000001</v>
      </c>
      <c r="F85" s="9">
        <f>F11+F53+F80</f>
        <v>200</v>
      </c>
    </row>
    <row r="86" spans="1:6" s="89" customFormat="1" ht="24" customHeight="1" hidden="1">
      <c r="A86" s="129">
        <v>208400</v>
      </c>
      <c r="B86" s="130" t="s">
        <v>55</v>
      </c>
      <c r="C86" s="9">
        <f>SUM(D86:E86)</f>
        <v>0</v>
      </c>
      <c r="D86" s="11">
        <f>'[1]Доходи рік'!$C80/1000</f>
        <v>-621.47</v>
      </c>
      <c r="E86" s="11">
        <f>'[1]Доходи рік'!D80/1000</f>
        <v>621.47</v>
      </c>
      <c r="F86" s="9">
        <f>E86</f>
        <v>621.47</v>
      </c>
    </row>
    <row r="87" spans="4:6" ht="2.25" customHeight="1">
      <c r="D87" s="128"/>
      <c r="E87" s="128"/>
      <c r="F87" s="128"/>
    </row>
    <row r="88" spans="2:6" ht="16.5" customHeight="1" thickBot="1">
      <c r="B88" s="1" t="s">
        <v>224</v>
      </c>
      <c r="C88" s="185"/>
      <c r="D88" s="185"/>
      <c r="E88" s="185" t="s">
        <v>225</v>
      </c>
      <c r="F88" s="185"/>
    </row>
    <row r="89" spans="2:6" ht="15">
      <c r="B89" s="131"/>
      <c r="C89" s="179" t="s">
        <v>226</v>
      </c>
      <c r="D89" s="179"/>
      <c r="E89" s="180" t="s">
        <v>227</v>
      </c>
      <c r="F89" s="180"/>
    </row>
  </sheetData>
  <sheetProtection/>
  <mergeCells count="15">
    <mergeCell ref="C89:D89"/>
    <mergeCell ref="E89:F89"/>
    <mergeCell ref="A8:A9"/>
    <mergeCell ref="B8:B9"/>
    <mergeCell ref="C8:C9"/>
    <mergeCell ref="D8:D9"/>
    <mergeCell ref="E8:F8"/>
    <mergeCell ref="C88:D88"/>
    <mergeCell ref="E88:F88"/>
    <mergeCell ref="E7:F7"/>
    <mergeCell ref="C1:F1"/>
    <mergeCell ref="C2:F2"/>
    <mergeCell ref="C3:F3"/>
    <mergeCell ref="A5:F5"/>
    <mergeCell ref="A6:F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3" sqref="C3:F3"/>
    </sheetView>
  </sheetViews>
  <sheetFormatPr defaultColWidth="9.140625" defaultRowHeight="15"/>
  <cols>
    <col min="1" max="1" width="10.57421875" style="1" customWidth="1"/>
    <col min="2" max="2" width="40.7109375" style="1" customWidth="1"/>
    <col min="3" max="4" width="10.28125" style="1" customWidth="1"/>
    <col min="5" max="5" width="12.57421875" style="1" customWidth="1"/>
    <col min="6" max="6" width="10.28125" style="1" customWidth="1"/>
    <col min="7" max="16384" width="9.140625" style="1" customWidth="1"/>
  </cols>
  <sheetData>
    <row r="1" spans="3:6" ht="13.5" customHeight="1">
      <c r="C1" s="177" t="s">
        <v>25</v>
      </c>
      <c r="D1" s="177"/>
      <c r="E1" s="177"/>
      <c r="F1" s="177"/>
    </row>
    <row r="2" spans="3:6" ht="13.5" customHeight="1">
      <c r="C2" s="177" t="s">
        <v>322</v>
      </c>
      <c r="D2" s="177"/>
      <c r="E2" s="177"/>
      <c r="F2" s="177"/>
    </row>
    <row r="3" spans="3:6" ht="13.5" customHeight="1">
      <c r="C3" s="177" t="s">
        <v>323</v>
      </c>
      <c r="D3" s="177"/>
      <c r="E3" s="177"/>
      <c r="F3" s="177"/>
    </row>
    <row r="6" spans="1:6" ht="15">
      <c r="A6" s="191" t="s">
        <v>39</v>
      </c>
      <c r="B6" s="191"/>
      <c r="C6" s="191"/>
      <c r="D6" s="191"/>
      <c r="E6" s="191"/>
      <c r="F6" s="191"/>
    </row>
    <row r="7" spans="1:6" ht="15">
      <c r="A7" s="191" t="s">
        <v>94</v>
      </c>
      <c r="B7" s="191"/>
      <c r="C7" s="191"/>
      <c r="D7" s="191"/>
      <c r="E7" s="191"/>
      <c r="F7" s="191"/>
    </row>
    <row r="8" spans="1:6" ht="13.5">
      <c r="A8" s="192"/>
      <c r="B8" s="192"/>
      <c r="C8" s="192"/>
      <c r="D8" s="192"/>
      <c r="E8" s="192"/>
      <c r="F8" s="192"/>
    </row>
    <row r="9" ht="3" customHeight="1"/>
    <row r="10" ht="13.5" hidden="1"/>
    <row r="11" ht="13.5" hidden="1"/>
    <row r="12" spans="5:6" ht="13.5">
      <c r="E12" s="176" t="s">
        <v>40</v>
      </c>
      <c r="F12" s="176"/>
    </row>
    <row r="13" spans="1:6" ht="13.5" customHeight="1">
      <c r="A13" s="189" t="s">
        <v>1</v>
      </c>
      <c r="B13" s="189" t="s">
        <v>41</v>
      </c>
      <c r="C13" s="189" t="s">
        <v>7</v>
      </c>
      <c r="D13" s="189" t="s">
        <v>2</v>
      </c>
      <c r="E13" s="187" t="s">
        <v>3</v>
      </c>
      <c r="F13" s="188"/>
    </row>
    <row r="14" spans="1:6" ht="40.5">
      <c r="A14" s="190"/>
      <c r="B14" s="190"/>
      <c r="C14" s="190"/>
      <c r="D14" s="190"/>
      <c r="E14" s="30" t="s">
        <v>7</v>
      </c>
      <c r="F14" s="30" t="s">
        <v>35</v>
      </c>
    </row>
    <row r="15" spans="1:6" s="31" customFormat="1" ht="15.75">
      <c r="A15" s="36"/>
      <c r="B15" s="37" t="s">
        <v>42</v>
      </c>
      <c r="C15" s="74">
        <f>C22</f>
        <v>7226.011499999999</v>
      </c>
      <c r="D15" s="9">
        <f>D22</f>
        <v>-2928.9440000000013</v>
      </c>
      <c r="E15" s="75">
        <f>E22</f>
        <v>10154.9555</v>
      </c>
      <c r="F15" s="9">
        <f>F22</f>
        <v>10060.575</v>
      </c>
    </row>
    <row r="16" spans="1:6" s="31" customFormat="1" ht="28.5" hidden="1">
      <c r="A16" s="38">
        <v>400000</v>
      </c>
      <c r="B16" s="39" t="s">
        <v>43</v>
      </c>
      <c r="C16" s="74">
        <f>C17</f>
        <v>0</v>
      </c>
      <c r="D16" s="6">
        <f>D17</f>
        <v>0</v>
      </c>
      <c r="E16" s="75">
        <f>E17</f>
        <v>0</v>
      </c>
      <c r="F16" s="6">
        <f>F17</f>
        <v>0</v>
      </c>
    </row>
    <row r="17" spans="1:6" ht="15" hidden="1">
      <c r="A17" s="40">
        <v>401000</v>
      </c>
      <c r="B17" s="41" t="s">
        <v>44</v>
      </c>
      <c r="C17" s="72"/>
      <c r="D17" s="30"/>
      <c r="E17" s="73"/>
      <c r="F17" s="30"/>
    </row>
    <row r="18" spans="1:6" s="31" customFormat="1" ht="15" hidden="1">
      <c r="A18" s="42">
        <v>401100</v>
      </c>
      <c r="B18" s="43" t="s">
        <v>45</v>
      </c>
      <c r="C18" s="74"/>
      <c r="D18" s="6"/>
      <c r="E18" s="75"/>
      <c r="F18" s="6"/>
    </row>
    <row r="19" spans="1:6" ht="15" hidden="1">
      <c r="A19" s="42">
        <v>401200</v>
      </c>
      <c r="B19" s="43" t="s">
        <v>46</v>
      </c>
      <c r="C19" s="72"/>
      <c r="D19" s="30"/>
      <c r="E19" s="73"/>
      <c r="F19" s="30"/>
    </row>
    <row r="20" spans="1:6" s="31" customFormat="1" ht="15" customHeight="1" hidden="1">
      <c r="A20" s="40">
        <v>402000</v>
      </c>
      <c r="B20" s="41" t="s">
        <v>47</v>
      </c>
      <c r="C20" s="74"/>
      <c r="D20" s="6"/>
      <c r="E20" s="75"/>
      <c r="F20" s="6"/>
    </row>
    <row r="21" spans="1:6" s="31" customFormat="1" ht="15" hidden="1">
      <c r="A21" s="42">
        <v>402100</v>
      </c>
      <c r="B21" s="43" t="s">
        <v>48</v>
      </c>
      <c r="C21" s="74"/>
      <c r="D21" s="6"/>
      <c r="E21" s="75"/>
      <c r="F21" s="6"/>
    </row>
    <row r="22" spans="1:6" s="57" customFormat="1" ht="14.25">
      <c r="A22" s="38">
        <v>200000</v>
      </c>
      <c r="B22" s="39" t="s">
        <v>72</v>
      </c>
      <c r="C22" s="72">
        <f aca="true" t="shared" si="0" ref="C22:C27">D22+E22</f>
        <v>7226.011499999999</v>
      </c>
      <c r="D22" s="10">
        <f>D25</f>
        <v>-2928.9440000000013</v>
      </c>
      <c r="E22" s="76">
        <f>E25+E23</f>
        <v>10154.9555</v>
      </c>
      <c r="F22" s="10">
        <f>F25</f>
        <v>10060.575</v>
      </c>
    </row>
    <row r="23" spans="1:6" s="33" customFormat="1" ht="31.5" customHeight="1">
      <c r="A23" s="40">
        <v>205000</v>
      </c>
      <c r="B23" s="41" t="s">
        <v>147</v>
      </c>
      <c r="C23" s="73">
        <f t="shared" si="0"/>
        <v>51.4065</v>
      </c>
      <c r="D23" s="29">
        <f>D24</f>
        <v>0</v>
      </c>
      <c r="E23" s="71">
        <f>E24</f>
        <v>51.4065</v>
      </c>
      <c r="F23" s="29">
        <f>F24</f>
        <v>0</v>
      </c>
    </row>
    <row r="24" spans="1:6" s="33" customFormat="1" ht="15">
      <c r="A24" s="42">
        <v>205100</v>
      </c>
      <c r="B24" s="43" t="s">
        <v>36</v>
      </c>
      <c r="C24" s="73">
        <f t="shared" si="0"/>
        <v>51.4065</v>
      </c>
      <c r="D24" s="29"/>
      <c r="E24" s="71">
        <v>51.4065</v>
      </c>
      <c r="F24" s="29"/>
    </row>
    <row r="25" spans="1:6" s="33" customFormat="1" ht="30">
      <c r="A25" s="40">
        <v>208000</v>
      </c>
      <c r="B25" s="41" t="s">
        <v>73</v>
      </c>
      <c r="C25" s="11">
        <f t="shared" si="0"/>
        <v>7174.605</v>
      </c>
      <c r="D25" s="29">
        <f>SUM(D26:D27)</f>
        <v>-2928.9440000000013</v>
      </c>
      <c r="E25" s="29">
        <f>SUM(E26:E27)</f>
        <v>10103.549</v>
      </c>
      <c r="F25" s="29">
        <f>SUM(F26:F27)</f>
        <v>10060.575</v>
      </c>
    </row>
    <row r="26" spans="1:6" s="33" customFormat="1" ht="15">
      <c r="A26" s="42">
        <v>208100</v>
      </c>
      <c r="B26" s="43" t="s">
        <v>36</v>
      </c>
      <c r="C26" s="11">
        <f t="shared" si="0"/>
        <v>7174.605</v>
      </c>
      <c r="D26" s="29">
        <v>6501.651</v>
      </c>
      <c r="E26" s="11">
        <v>672.954</v>
      </c>
      <c r="F26" s="29">
        <v>629.98</v>
      </c>
    </row>
    <row r="27" spans="1:6" ht="45">
      <c r="A27" s="42">
        <v>208400</v>
      </c>
      <c r="B27" s="43" t="s">
        <v>55</v>
      </c>
      <c r="C27" s="11">
        <f t="shared" si="0"/>
        <v>0</v>
      </c>
      <c r="D27" s="11">
        <f>-'додаток 1'!D85-'додаток 2'!D26+'додаток 3'!E79</f>
        <v>-9430.595000000001</v>
      </c>
      <c r="E27" s="11">
        <f>-D27</f>
        <v>9430.595000000001</v>
      </c>
      <c r="F27" s="11">
        <f>E27</f>
        <v>9430.595000000001</v>
      </c>
    </row>
    <row r="28" spans="1:6" ht="28.5">
      <c r="A28" s="38">
        <v>600000</v>
      </c>
      <c r="B28" s="39" t="s">
        <v>37</v>
      </c>
      <c r="C28" s="73">
        <f>C29+C32</f>
        <v>7226.0115</v>
      </c>
      <c r="D28" s="11">
        <f>D29+D32</f>
        <v>-2928.9440000000013</v>
      </c>
      <c r="E28" s="73">
        <f>E29+E32</f>
        <v>10154.955500000002</v>
      </c>
      <c r="F28" s="11">
        <f>F29+F32</f>
        <v>10060.575</v>
      </c>
    </row>
    <row r="29" spans="1:6" s="31" customFormat="1" ht="45" hidden="1">
      <c r="A29" s="40">
        <v>601000</v>
      </c>
      <c r="B29" s="41" t="s">
        <v>49</v>
      </c>
      <c r="C29" s="29">
        <f>C30</f>
        <v>0</v>
      </c>
      <c r="D29" s="32">
        <f>D30</f>
        <v>0</v>
      </c>
      <c r="E29" s="32">
        <f>E30</f>
        <v>0</v>
      </c>
      <c r="F29" s="32">
        <f>F30</f>
        <v>0</v>
      </c>
    </row>
    <row r="30" spans="1:6" ht="30" hidden="1">
      <c r="A30" s="42">
        <v>601200</v>
      </c>
      <c r="B30" s="43" t="s">
        <v>50</v>
      </c>
      <c r="C30" s="11"/>
      <c r="D30" s="30"/>
      <c r="E30" s="30"/>
      <c r="F30" s="30"/>
    </row>
    <row r="31" spans="1:6" ht="15" hidden="1">
      <c r="A31" s="42">
        <v>601220</v>
      </c>
      <c r="B31" s="43" t="s">
        <v>51</v>
      </c>
      <c r="C31" s="11"/>
      <c r="D31" s="30"/>
      <c r="E31" s="30"/>
      <c r="F31" s="30"/>
    </row>
    <row r="32" spans="1:6" ht="15">
      <c r="A32" s="40">
        <v>602000</v>
      </c>
      <c r="B32" s="41" t="s">
        <v>38</v>
      </c>
      <c r="C32" s="73">
        <f>C33+C34</f>
        <v>7226.0115</v>
      </c>
      <c r="D32" s="11">
        <f>D33+D34</f>
        <v>-2928.9440000000013</v>
      </c>
      <c r="E32" s="73">
        <f>E33+E34</f>
        <v>10154.955500000002</v>
      </c>
      <c r="F32" s="11">
        <f>F33+F34</f>
        <v>10060.575</v>
      </c>
    </row>
    <row r="33" spans="1:6" ht="15">
      <c r="A33" s="42">
        <v>602100</v>
      </c>
      <c r="B33" s="43" t="s">
        <v>36</v>
      </c>
      <c r="C33" s="73">
        <f>E33+D33</f>
        <v>7226.0115</v>
      </c>
      <c r="D33" s="11">
        <f>D26</f>
        <v>6501.651</v>
      </c>
      <c r="E33" s="73">
        <f>E26+E24</f>
        <v>724.3605</v>
      </c>
      <c r="F33" s="11">
        <f>F26</f>
        <v>629.98</v>
      </c>
    </row>
    <row r="34" spans="1:6" ht="45">
      <c r="A34" s="42">
        <v>602400</v>
      </c>
      <c r="B34" s="43" t="s">
        <v>55</v>
      </c>
      <c r="C34" s="11">
        <f>SUM(D34:E34)</f>
        <v>0</v>
      </c>
      <c r="D34" s="11">
        <f>D27</f>
        <v>-9430.595000000001</v>
      </c>
      <c r="E34" s="11">
        <f>E27</f>
        <v>9430.595000000001</v>
      </c>
      <c r="F34" s="11">
        <f>E34</f>
        <v>9430.595000000001</v>
      </c>
    </row>
    <row r="35" spans="1:6" ht="13.5">
      <c r="A35" s="34"/>
      <c r="B35" s="34"/>
      <c r="C35" s="35"/>
      <c r="D35" s="34"/>
      <c r="E35" s="34"/>
      <c r="F35" s="34"/>
    </row>
    <row r="36" spans="1:6" ht="13.5">
      <c r="A36" s="34"/>
      <c r="B36" s="34"/>
      <c r="C36" s="35"/>
      <c r="D36" s="34"/>
      <c r="E36" s="34"/>
      <c r="F36" s="34"/>
    </row>
    <row r="39" spans="1:6" ht="13.5">
      <c r="A39" s="186" t="s">
        <v>136</v>
      </c>
      <c r="B39" s="186"/>
      <c r="C39" s="186"/>
      <c r="D39" s="186"/>
      <c r="E39" s="186"/>
      <c r="F39" s="186"/>
    </row>
  </sheetData>
  <sheetProtection/>
  <mergeCells count="13">
    <mergeCell ref="A6:F6"/>
    <mergeCell ref="A7:F7"/>
    <mergeCell ref="A8:F8"/>
    <mergeCell ref="A39:F39"/>
    <mergeCell ref="C1:F1"/>
    <mergeCell ref="C2:F2"/>
    <mergeCell ref="C3:F3"/>
    <mergeCell ref="E13:F13"/>
    <mergeCell ref="D13:D14"/>
    <mergeCell ref="E12:F12"/>
    <mergeCell ref="A13:A14"/>
    <mergeCell ref="B13:B14"/>
    <mergeCell ref="C13:C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K18" sqref="K18"/>
    </sheetView>
  </sheetViews>
  <sheetFormatPr defaultColWidth="11.7109375" defaultRowHeight="15"/>
  <cols>
    <col min="1" max="1" width="7.421875" style="2" customWidth="1"/>
    <col min="2" max="2" width="7.28125" style="2" customWidth="1"/>
    <col min="3" max="3" width="6.57421875" style="2" customWidth="1"/>
    <col min="4" max="4" width="27.00390625" style="77" customWidth="1"/>
    <col min="5" max="8" width="8.28125" style="2" customWidth="1"/>
    <col min="9" max="9" width="4.140625" style="2" customWidth="1"/>
    <col min="10" max="10" width="10.7109375" style="2" customWidth="1"/>
    <col min="11" max="11" width="9.140625" style="2" customWidth="1"/>
    <col min="12" max="12" width="5.7109375" style="2" customWidth="1"/>
    <col min="13" max="13" width="4.8515625" style="2" customWidth="1"/>
    <col min="14" max="14" width="9.00390625" style="2" customWidth="1"/>
    <col min="15" max="15" width="8.28125" style="2" customWidth="1"/>
    <col min="16" max="16" width="9.8515625" style="2" customWidth="1"/>
    <col min="17" max="16384" width="11.7109375" style="2" customWidth="1"/>
  </cols>
  <sheetData>
    <row r="1" spans="14:16" ht="13.5" customHeight="1">
      <c r="N1" s="207" t="s">
        <v>26</v>
      </c>
      <c r="O1" s="207"/>
      <c r="P1" s="207"/>
    </row>
    <row r="2" spans="11:16" ht="13.5" customHeight="1">
      <c r="K2" s="207" t="s">
        <v>309</v>
      </c>
      <c r="L2" s="207"/>
      <c r="M2" s="207"/>
      <c r="N2" s="207"/>
      <c r="O2" s="207"/>
      <c r="P2" s="207"/>
    </row>
    <row r="3" ht="3.75" customHeight="1"/>
    <row r="4" spans="2:16" ht="14.25">
      <c r="B4" s="208" t="s">
        <v>53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2:16" ht="14.25">
      <c r="B5" s="208" t="s">
        <v>95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ht="2.25" customHeight="1"/>
    <row r="7" ht="10.5" customHeight="1">
      <c r="P7" s="2" t="s">
        <v>4</v>
      </c>
    </row>
    <row r="8" spans="1:16" s="143" customFormat="1" ht="11.25" customHeight="1">
      <c r="A8" s="199" t="s">
        <v>257</v>
      </c>
      <c r="B8" s="199" t="s">
        <v>5</v>
      </c>
      <c r="C8" s="199" t="s">
        <v>52</v>
      </c>
      <c r="D8" s="194" t="s">
        <v>258</v>
      </c>
      <c r="E8" s="197" t="s">
        <v>6</v>
      </c>
      <c r="F8" s="204"/>
      <c r="G8" s="204"/>
      <c r="H8" s="204"/>
      <c r="I8" s="198"/>
      <c r="J8" s="197" t="s">
        <v>15</v>
      </c>
      <c r="K8" s="204"/>
      <c r="L8" s="204"/>
      <c r="M8" s="204"/>
      <c r="N8" s="204"/>
      <c r="O8" s="198"/>
      <c r="P8" s="194" t="s">
        <v>14</v>
      </c>
    </row>
    <row r="9" spans="1:16" s="143" customFormat="1" ht="8.25" customHeight="1">
      <c r="A9" s="206"/>
      <c r="B9" s="206"/>
      <c r="C9" s="206"/>
      <c r="D9" s="195"/>
      <c r="E9" s="194" t="s">
        <v>7</v>
      </c>
      <c r="F9" s="201" t="s">
        <v>11</v>
      </c>
      <c r="G9" s="197" t="s">
        <v>8</v>
      </c>
      <c r="H9" s="198"/>
      <c r="I9" s="201" t="s">
        <v>12</v>
      </c>
      <c r="J9" s="199" t="s">
        <v>7</v>
      </c>
      <c r="K9" s="201" t="s">
        <v>11</v>
      </c>
      <c r="L9" s="197" t="s">
        <v>8</v>
      </c>
      <c r="M9" s="198"/>
      <c r="N9" s="201" t="s">
        <v>12</v>
      </c>
      <c r="O9" s="144" t="s">
        <v>8</v>
      </c>
      <c r="P9" s="195"/>
    </row>
    <row r="10" spans="1:16" s="143" customFormat="1" ht="12.75" customHeight="1">
      <c r="A10" s="206"/>
      <c r="B10" s="206"/>
      <c r="C10" s="206"/>
      <c r="D10" s="195"/>
      <c r="E10" s="195"/>
      <c r="F10" s="202"/>
      <c r="G10" s="199" t="s">
        <v>9</v>
      </c>
      <c r="H10" s="199" t="s">
        <v>10</v>
      </c>
      <c r="I10" s="202"/>
      <c r="J10" s="206"/>
      <c r="K10" s="202"/>
      <c r="L10" s="199" t="s">
        <v>9</v>
      </c>
      <c r="M10" s="199" t="s">
        <v>10</v>
      </c>
      <c r="N10" s="202"/>
      <c r="O10" s="199" t="s">
        <v>13</v>
      </c>
      <c r="P10" s="195"/>
    </row>
    <row r="11" spans="1:16" s="143" customFormat="1" ht="29.25" customHeight="1">
      <c r="A11" s="200"/>
      <c r="B11" s="200"/>
      <c r="C11" s="200"/>
      <c r="D11" s="196"/>
      <c r="E11" s="196"/>
      <c r="F11" s="203"/>
      <c r="G11" s="200"/>
      <c r="H11" s="200"/>
      <c r="I11" s="203"/>
      <c r="J11" s="200"/>
      <c r="K11" s="203"/>
      <c r="L11" s="200"/>
      <c r="M11" s="200"/>
      <c r="N11" s="203"/>
      <c r="O11" s="200"/>
      <c r="P11" s="196"/>
    </row>
    <row r="12" spans="1:16" s="5" customFormat="1" ht="14.25">
      <c r="A12" s="58"/>
      <c r="B12" s="59" t="s">
        <v>67</v>
      </c>
      <c r="C12" s="59"/>
      <c r="D12" s="78" t="s">
        <v>16</v>
      </c>
      <c r="E12" s="60">
        <f>SUM(E13:E14)</f>
        <v>8845.72</v>
      </c>
      <c r="F12" s="60">
        <f>SUM(F13:F14)</f>
        <v>8845.72</v>
      </c>
      <c r="G12" s="60">
        <f aca="true" t="shared" si="0" ref="G12:P12">SUM(G13:G14)</f>
        <v>7447.76</v>
      </c>
      <c r="H12" s="60">
        <f t="shared" si="0"/>
        <v>287.36</v>
      </c>
      <c r="I12" s="60"/>
      <c r="J12" s="69">
        <f t="shared" si="0"/>
        <v>88.04509</v>
      </c>
      <c r="K12" s="69">
        <f t="shared" si="0"/>
        <v>1.04509</v>
      </c>
      <c r="L12" s="60">
        <f t="shared" si="0"/>
        <v>0</v>
      </c>
      <c r="M12" s="60">
        <f t="shared" si="0"/>
        <v>0</v>
      </c>
      <c r="N12" s="60">
        <f t="shared" si="0"/>
        <v>87</v>
      </c>
      <c r="O12" s="60">
        <f t="shared" si="0"/>
        <v>87</v>
      </c>
      <c r="P12" s="69">
        <f t="shared" si="0"/>
        <v>8933.765089999999</v>
      </c>
    </row>
    <row r="13" spans="1:16" ht="60">
      <c r="A13" s="3"/>
      <c r="B13" s="17" t="s">
        <v>96</v>
      </c>
      <c r="C13" s="17" t="s">
        <v>54</v>
      </c>
      <c r="D13" s="79" t="s">
        <v>104</v>
      </c>
      <c r="E13" s="13">
        <f>F13</f>
        <v>8845.72</v>
      </c>
      <c r="F13" s="13">
        <v>8845.72</v>
      </c>
      <c r="G13" s="13">
        <v>7447.76</v>
      </c>
      <c r="H13" s="13">
        <v>287.36</v>
      </c>
      <c r="I13" s="13"/>
      <c r="J13" s="70">
        <f>N13+K13</f>
        <v>88.04509</v>
      </c>
      <c r="K13" s="70">
        <v>1.04509</v>
      </c>
      <c r="L13" s="13"/>
      <c r="M13" s="13"/>
      <c r="N13" s="13">
        <f>O13</f>
        <v>87</v>
      </c>
      <c r="O13" s="13">
        <f>'додаток 4'!F12</f>
        <v>87</v>
      </c>
      <c r="P13" s="70">
        <f>E13+J13</f>
        <v>8933.765089999999</v>
      </c>
    </row>
    <row r="14" spans="1:16" ht="13.5" hidden="1">
      <c r="A14" s="3"/>
      <c r="B14" s="17" t="s">
        <v>71</v>
      </c>
      <c r="C14" s="17" t="s">
        <v>79</v>
      </c>
      <c r="D14" s="79" t="s">
        <v>105</v>
      </c>
      <c r="E14" s="13">
        <f>F14</f>
        <v>0</v>
      </c>
      <c r="F14" s="13"/>
      <c r="G14" s="13"/>
      <c r="H14" s="13"/>
      <c r="I14" s="13"/>
      <c r="J14" s="13">
        <f>N14</f>
        <v>0</v>
      </c>
      <c r="K14" s="13"/>
      <c r="L14" s="13"/>
      <c r="M14" s="13"/>
      <c r="N14" s="13"/>
      <c r="O14" s="13"/>
      <c r="P14" s="13">
        <f>E14+J14</f>
        <v>0</v>
      </c>
    </row>
    <row r="15" spans="1:16" ht="4.5" customHeight="1">
      <c r="A15" s="3"/>
      <c r="B15" s="17"/>
      <c r="C15" s="17"/>
      <c r="D15" s="8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5" customFormat="1" ht="14.25">
      <c r="A16" s="58"/>
      <c r="B16" s="59" t="s">
        <v>68</v>
      </c>
      <c r="C16" s="59"/>
      <c r="D16" s="78" t="s">
        <v>17</v>
      </c>
      <c r="E16" s="60">
        <f>E17</f>
        <v>14665.958</v>
      </c>
      <c r="F16" s="60">
        <f>F17</f>
        <v>14665.958</v>
      </c>
      <c r="G16" s="60">
        <f aca="true" t="shared" si="1" ref="G16:P16">G17</f>
        <v>10567.23</v>
      </c>
      <c r="H16" s="60">
        <f t="shared" si="1"/>
        <v>2819.7</v>
      </c>
      <c r="I16" s="60"/>
      <c r="J16" s="69">
        <f t="shared" si="1"/>
        <v>14194.58415</v>
      </c>
      <c r="K16" s="69">
        <f t="shared" si="1"/>
        <v>1292.97017</v>
      </c>
      <c r="L16" s="58">
        <f t="shared" si="1"/>
        <v>0</v>
      </c>
      <c r="M16" s="58">
        <f t="shared" si="1"/>
        <v>0</v>
      </c>
      <c r="N16" s="60">
        <f t="shared" si="1"/>
        <v>12901.61398</v>
      </c>
      <c r="O16" s="60">
        <f t="shared" si="1"/>
        <v>3492.214</v>
      </c>
      <c r="P16" s="69">
        <f t="shared" si="1"/>
        <v>28860.54215</v>
      </c>
    </row>
    <row r="17" spans="1:16" ht="13.5">
      <c r="A17" s="3"/>
      <c r="B17" s="17" t="s">
        <v>81</v>
      </c>
      <c r="C17" s="17" t="s">
        <v>63</v>
      </c>
      <c r="D17" s="80" t="s">
        <v>106</v>
      </c>
      <c r="E17" s="13">
        <f>F17</f>
        <v>14665.958</v>
      </c>
      <c r="F17" s="13">
        <v>14665.958</v>
      </c>
      <c r="G17" s="13">
        <v>10567.23</v>
      </c>
      <c r="H17" s="13">
        <v>2819.7</v>
      </c>
      <c r="I17" s="13"/>
      <c r="J17" s="70">
        <f>K17+N17</f>
        <v>14194.58415</v>
      </c>
      <c r="K17" s="70">
        <v>1292.97017</v>
      </c>
      <c r="L17" s="3"/>
      <c r="M17" s="3"/>
      <c r="N17" s="159">
        <f>O17+9409.39998</f>
        <v>12901.61398</v>
      </c>
      <c r="O17" s="13">
        <f>'додаток 4'!F16+'додаток 4'!F58</f>
        <v>3492.214</v>
      </c>
      <c r="P17" s="70">
        <f>E17+J17</f>
        <v>28860.54215</v>
      </c>
    </row>
    <row r="18" spans="1:16" ht="5.25" customHeight="1">
      <c r="A18" s="3"/>
      <c r="B18" s="17"/>
      <c r="C18" s="17"/>
      <c r="D18" s="8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5" customFormat="1" ht="14.25">
      <c r="A19" s="58"/>
      <c r="B19" s="59" t="s">
        <v>91</v>
      </c>
      <c r="C19" s="59"/>
      <c r="D19" s="78" t="s">
        <v>18</v>
      </c>
      <c r="E19" s="60">
        <f>SUM(E20:E23)</f>
        <v>486.022</v>
      </c>
      <c r="F19" s="60">
        <f>SUM(F20:F23)</f>
        <v>486.022</v>
      </c>
      <c r="G19" s="60">
        <f aca="true" t="shared" si="2" ref="G19:O19">SUM(G20:G23)</f>
        <v>58.2</v>
      </c>
      <c r="H19" s="60">
        <f t="shared" si="2"/>
        <v>0</v>
      </c>
      <c r="I19" s="60"/>
      <c r="J19" s="60">
        <f t="shared" si="2"/>
        <v>58.2</v>
      </c>
      <c r="K19" s="60">
        <f t="shared" si="2"/>
        <v>58.2</v>
      </c>
      <c r="L19" s="60">
        <f t="shared" si="2"/>
        <v>58.2</v>
      </c>
      <c r="M19" s="60">
        <f t="shared" si="2"/>
        <v>0</v>
      </c>
      <c r="N19" s="60">
        <f t="shared" si="2"/>
        <v>0</v>
      </c>
      <c r="O19" s="60">
        <f t="shared" si="2"/>
        <v>0</v>
      </c>
      <c r="P19" s="61">
        <f>E19+J19</f>
        <v>544.222</v>
      </c>
    </row>
    <row r="20" spans="1:16" ht="60" customHeight="1">
      <c r="A20" s="3"/>
      <c r="B20" s="17" t="s">
        <v>108</v>
      </c>
      <c r="C20" s="17" t="s">
        <v>82</v>
      </c>
      <c r="D20" s="80" t="s">
        <v>83</v>
      </c>
      <c r="E20" s="13">
        <f>F20</f>
        <v>40</v>
      </c>
      <c r="F20" s="13">
        <v>40</v>
      </c>
      <c r="G20" s="3"/>
      <c r="H20" s="3"/>
      <c r="I20" s="3"/>
      <c r="J20" s="3"/>
      <c r="K20" s="3"/>
      <c r="L20" s="3"/>
      <c r="M20" s="3"/>
      <c r="N20" s="3"/>
      <c r="O20" s="3"/>
      <c r="P20" s="13">
        <f>E20+J20</f>
        <v>40</v>
      </c>
    </row>
    <row r="21" spans="1:16" ht="36">
      <c r="A21" s="3"/>
      <c r="B21" s="17" t="s">
        <v>131</v>
      </c>
      <c r="C21" s="17" t="s">
        <v>107</v>
      </c>
      <c r="D21" s="80" t="s">
        <v>132</v>
      </c>
      <c r="E21" s="13">
        <f>F21</f>
        <v>227.822</v>
      </c>
      <c r="F21" s="13">
        <v>227.822</v>
      </c>
      <c r="G21" s="3"/>
      <c r="H21" s="3"/>
      <c r="I21" s="3"/>
      <c r="J21" s="3">
        <f>K21</f>
        <v>0</v>
      </c>
      <c r="K21" s="3"/>
      <c r="L21" s="3"/>
      <c r="M21" s="3"/>
      <c r="N21" s="3"/>
      <c r="O21" s="3"/>
      <c r="P21" s="13">
        <f>E21+J21</f>
        <v>227.822</v>
      </c>
    </row>
    <row r="22" spans="1:16" ht="14.25" customHeight="1">
      <c r="A22" s="3"/>
      <c r="B22" s="17" t="s">
        <v>133</v>
      </c>
      <c r="C22" s="17" t="s">
        <v>80</v>
      </c>
      <c r="D22" s="80" t="s">
        <v>76</v>
      </c>
      <c r="E22" s="13">
        <f>F22</f>
        <v>58.2</v>
      </c>
      <c r="F22" s="13">
        <v>58.2</v>
      </c>
      <c r="G22" s="3">
        <v>58.2</v>
      </c>
      <c r="H22" s="3"/>
      <c r="I22" s="3"/>
      <c r="J22" s="3">
        <f>K22</f>
        <v>58.2</v>
      </c>
      <c r="K22" s="3">
        <v>58.2</v>
      </c>
      <c r="L22" s="3">
        <v>58.2</v>
      </c>
      <c r="M22" s="3"/>
      <c r="N22" s="3"/>
      <c r="O22" s="3"/>
      <c r="P22" s="13">
        <f>E22+J22</f>
        <v>116.4</v>
      </c>
    </row>
    <row r="23" spans="1:16" ht="24">
      <c r="A23" s="3"/>
      <c r="B23" s="17" t="s">
        <v>134</v>
      </c>
      <c r="C23" s="17" t="s">
        <v>64</v>
      </c>
      <c r="D23" s="80" t="s">
        <v>135</v>
      </c>
      <c r="E23" s="13">
        <f>F23</f>
        <v>160</v>
      </c>
      <c r="F23" s="13">
        <v>160</v>
      </c>
      <c r="G23" s="3"/>
      <c r="H23" s="3"/>
      <c r="I23" s="3"/>
      <c r="J23" s="3"/>
      <c r="K23" s="3"/>
      <c r="L23" s="3"/>
      <c r="M23" s="3"/>
      <c r="N23" s="3"/>
      <c r="O23" s="3"/>
      <c r="P23" s="13">
        <f>E23+J23</f>
        <v>160</v>
      </c>
    </row>
    <row r="24" spans="1:16" ht="3.75" customHeight="1">
      <c r="A24" s="3"/>
      <c r="B24" s="17"/>
      <c r="C24" s="17"/>
      <c r="D24" s="80"/>
      <c r="E24" s="13"/>
      <c r="F24" s="13"/>
      <c r="G24" s="3"/>
      <c r="H24" s="3"/>
      <c r="I24" s="3"/>
      <c r="J24" s="3"/>
      <c r="K24" s="3"/>
      <c r="L24" s="3"/>
      <c r="M24" s="3"/>
      <c r="N24" s="3"/>
      <c r="O24" s="3"/>
      <c r="P24" s="13"/>
    </row>
    <row r="25" spans="1:16" s="5" customFormat="1" ht="14.25">
      <c r="A25" s="58"/>
      <c r="B25" s="59" t="s">
        <v>92</v>
      </c>
      <c r="C25" s="59"/>
      <c r="D25" s="78" t="s">
        <v>109</v>
      </c>
      <c r="E25" s="60">
        <f>E26+E27</f>
        <v>2614</v>
      </c>
      <c r="F25" s="60">
        <f aca="true" t="shared" si="3" ref="F25:P25">F26+F27</f>
        <v>2614</v>
      </c>
      <c r="G25" s="60">
        <f t="shared" si="3"/>
        <v>1345.71</v>
      </c>
      <c r="H25" s="60">
        <f t="shared" si="3"/>
        <v>639.18</v>
      </c>
      <c r="I25" s="157"/>
      <c r="J25" s="69">
        <f t="shared" si="3"/>
        <v>1341.9222300000001</v>
      </c>
      <c r="K25" s="69">
        <f t="shared" si="3"/>
        <v>30.63723</v>
      </c>
      <c r="L25" s="60">
        <f t="shared" si="3"/>
        <v>0</v>
      </c>
      <c r="M25" s="60">
        <f t="shared" si="3"/>
        <v>0</v>
      </c>
      <c r="N25" s="60">
        <f t="shared" si="3"/>
        <v>1311.285</v>
      </c>
      <c r="O25" s="60">
        <f t="shared" si="3"/>
        <v>1311.285</v>
      </c>
      <c r="P25" s="69">
        <f t="shared" si="3"/>
        <v>3955.92223</v>
      </c>
    </row>
    <row r="26" spans="1:16" ht="36">
      <c r="A26" s="3"/>
      <c r="B26" s="17" t="s">
        <v>110</v>
      </c>
      <c r="C26" s="17" t="s">
        <v>66</v>
      </c>
      <c r="D26" s="80" t="s">
        <v>111</v>
      </c>
      <c r="E26" s="13">
        <f>F26</f>
        <v>2214</v>
      </c>
      <c r="F26" s="13">
        <v>2214</v>
      </c>
      <c r="G26" s="13">
        <v>1345.71</v>
      </c>
      <c r="H26" s="13">
        <v>639.18</v>
      </c>
      <c r="I26" s="3"/>
      <c r="J26" s="70">
        <f>N26+K26</f>
        <v>1339.3528900000001</v>
      </c>
      <c r="K26" s="3">
        <v>28.06789</v>
      </c>
      <c r="L26" s="3"/>
      <c r="M26" s="3"/>
      <c r="N26" s="13">
        <f>O26</f>
        <v>1311.285</v>
      </c>
      <c r="O26" s="13">
        <f>'додаток 4'!F24+'додаток 4'!F63</f>
        <v>1311.285</v>
      </c>
      <c r="P26" s="70">
        <f>E26+J26</f>
        <v>3553.35289</v>
      </c>
    </row>
    <row r="27" spans="1:16" ht="13.5">
      <c r="A27" s="3"/>
      <c r="B27" s="17" t="s">
        <v>137</v>
      </c>
      <c r="C27" s="17" t="s">
        <v>138</v>
      </c>
      <c r="D27" s="80" t="s">
        <v>139</v>
      </c>
      <c r="E27" s="13">
        <f>F27</f>
        <v>400</v>
      </c>
      <c r="F27" s="13">
        <v>400</v>
      </c>
      <c r="G27" s="13"/>
      <c r="H27" s="13"/>
      <c r="I27" s="3"/>
      <c r="J27" s="70">
        <f>N27+K27</f>
        <v>2.56934</v>
      </c>
      <c r="K27" s="3">
        <v>2.56934</v>
      </c>
      <c r="L27" s="3"/>
      <c r="M27" s="3"/>
      <c r="N27" s="13"/>
      <c r="O27" s="13"/>
      <c r="P27" s="70">
        <f>E27+J27</f>
        <v>402.56934</v>
      </c>
    </row>
    <row r="28" spans="1:16" ht="4.5" customHeight="1">
      <c r="A28" s="3"/>
      <c r="B28" s="17"/>
      <c r="C28" s="17"/>
      <c r="D28" s="80"/>
      <c r="E28" s="13"/>
      <c r="F28" s="13"/>
      <c r="G28" s="13"/>
      <c r="H28" s="13"/>
      <c r="I28" s="3"/>
      <c r="J28" s="13"/>
      <c r="K28" s="3"/>
      <c r="L28" s="3"/>
      <c r="M28" s="3"/>
      <c r="N28" s="13"/>
      <c r="O28" s="13"/>
      <c r="P28" s="13"/>
    </row>
    <row r="29" spans="1:16" s="5" customFormat="1" ht="14.25">
      <c r="A29" s="58"/>
      <c r="B29" s="59" t="s">
        <v>140</v>
      </c>
      <c r="C29" s="59"/>
      <c r="D29" s="78" t="s">
        <v>141</v>
      </c>
      <c r="E29" s="60">
        <f>E30</f>
        <v>85.2</v>
      </c>
      <c r="F29" s="60">
        <f aca="true" t="shared" si="4" ref="F29:P29">F30</f>
        <v>85.2</v>
      </c>
      <c r="G29" s="60">
        <f t="shared" si="4"/>
        <v>0</v>
      </c>
      <c r="H29" s="60">
        <f t="shared" si="4"/>
        <v>0</v>
      </c>
      <c r="I29" s="60"/>
      <c r="J29" s="60">
        <f t="shared" si="4"/>
        <v>0</v>
      </c>
      <c r="K29" s="60">
        <f t="shared" si="4"/>
        <v>0</v>
      </c>
      <c r="L29" s="60">
        <f t="shared" si="4"/>
        <v>0</v>
      </c>
      <c r="M29" s="60">
        <f t="shared" si="4"/>
        <v>0</v>
      </c>
      <c r="N29" s="60">
        <f t="shared" si="4"/>
        <v>0</v>
      </c>
      <c r="O29" s="60">
        <f t="shared" si="4"/>
        <v>0</v>
      </c>
      <c r="P29" s="60">
        <f t="shared" si="4"/>
        <v>85.2</v>
      </c>
    </row>
    <row r="30" spans="1:16" ht="48.75" customHeight="1">
      <c r="A30" s="3"/>
      <c r="B30" s="17" t="s">
        <v>142</v>
      </c>
      <c r="C30" s="17" t="s">
        <v>143</v>
      </c>
      <c r="D30" s="80" t="s">
        <v>148</v>
      </c>
      <c r="E30" s="13">
        <f>F30</f>
        <v>85.2</v>
      </c>
      <c r="F30" s="13">
        <v>85.2</v>
      </c>
      <c r="G30" s="13"/>
      <c r="H30" s="13"/>
      <c r="I30" s="3"/>
      <c r="J30" s="13">
        <f>N30</f>
        <v>0</v>
      </c>
      <c r="K30" s="3"/>
      <c r="L30" s="3"/>
      <c r="M30" s="3"/>
      <c r="N30" s="13"/>
      <c r="O30" s="13"/>
      <c r="P30" s="13">
        <f>E30+J30</f>
        <v>85.2</v>
      </c>
    </row>
    <row r="31" spans="1:16" ht="4.5" customHeight="1">
      <c r="A31" s="3"/>
      <c r="B31" s="17"/>
      <c r="C31" s="17"/>
      <c r="D31" s="8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5" customFormat="1" ht="14.25">
      <c r="A32" s="58"/>
      <c r="B32" s="59" t="s">
        <v>93</v>
      </c>
      <c r="C32" s="59"/>
      <c r="D32" s="78" t="s">
        <v>19</v>
      </c>
      <c r="E32" s="60">
        <f>SUM(E33:E39)</f>
        <v>5751.656000000001</v>
      </c>
      <c r="F32" s="60">
        <f aca="true" t="shared" si="5" ref="F32:P32">SUM(F33:F39)</f>
        <v>5751.656000000001</v>
      </c>
      <c r="G32" s="60">
        <f t="shared" si="5"/>
        <v>0</v>
      </c>
      <c r="H32" s="60">
        <f t="shared" si="5"/>
        <v>635</v>
      </c>
      <c r="I32" s="60"/>
      <c r="J32" s="141">
        <f t="shared" si="5"/>
        <v>3242.90311</v>
      </c>
      <c r="K32" s="141">
        <f t="shared" si="5"/>
        <v>19.00092</v>
      </c>
      <c r="L32" s="141">
        <f t="shared" si="5"/>
        <v>0</v>
      </c>
      <c r="M32" s="141"/>
      <c r="N32" s="141">
        <f t="shared" si="5"/>
        <v>3223.90219</v>
      </c>
      <c r="O32" s="141">
        <f t="shared" si="5"/>
        <v>1116.376</v>
      </c>
      <c r="P32" s="141">
        <f t="shared" si="5"/>
        <v>8994.55911</v>
      </c>
    </row>
    <row r="33" spans="1:16" ht="24">
      <c r="A33" s="65"/>
      <c r="B33" s="67" t="s">
        <v>304</v>
      </c>
      <c r="C33" s="67" t="s">
        <v>65</v>
      </c>
      <c r="D33" s="81" t="s">
        <v>305</v>
      </c>
      <c r="E33" s="172">
        <f aca="true" t="shared" si="6" ref="E33:E39">F33</f>
        <v>250</v>
      </c>
      <c r="F33" s="172">
        <v>250</v>
      </c>
      <c r="G33" s="172"/>
      <c r="H33" s="172"/>
      <c r="I33" s="172"/>
      <c r="J33" s="173"/>
      <c r="K33" s="173"/>
      <c r="L33" s="172"/>
      <c r="M33" s="172"/>
      <c r="N33" s="172"/>
      <c r="O33" s="172"/>
      <c r="P33" s="13">
        <f aca="true" t="shared" si="7" ref="P33:P39">E33+J33</f>
        <v>250</v>
      </c>
    </row>
    <row r="34" spans="1:16" ht="24">
      <c r="A34" s="3"/>
      <c r="B34" s="17" t="s">
        <v>112</v>
      </c>
      <c r="C34" s="17" t="s">
        <v>65</v>
      </c>
      <c r="D34" s="80" t="s">
        <v>113</v>
      </c>
      <c r="E34" s="13">
        <f t="shared" si="6"/>
        <v>1652.506</v>
      </c>
      <c r="F34" s="13">
        <v>1652.506</v>
      </c>
      <c r="G34" s="3"/>
      <c r="H34" s="3"/>
      <c r="I34" s="3"/>
      <c r="J34" s="13">
        <f>K34+O34</f>
        <v>242.494</v>
      </c>
      <c r="K34" s="3"/>
      <c r="L34" s="3"/>
      <c r="M34" s="3"/>
      <c r="N34" s="13">
        <f>O34</f>
        <v>242.494</v>
      </c>
      <c r="O34" s="13">
        <f>'додаток 4'!F76</f>
        <v>242.494</v>
      </c>
      <c r="P34" s="13">
        <f t="shared" si="7"/>
        <v>1895</v>
      </c>
    </row>
    <row r="35" spans="1:16" ht="48">
      <c r="A35" s="3"/>
      <c r="B35" s="17" t="s">
        <v>114</v>
      </c>
      <c r="C35" s="17" t="s">
        <v>78</v>
      </c>
      <c r="D35" s="80" t="s">
        <v>115</v>
      </c>
      <c r="E35" s="13">
        <f t="shared" si="6"/>
        <v>220</v>
      </c>
      <c r="F35" s="13">
        <v>220</v>
      </c>
      <c r="G35" s="3"/>
      <c r="H35" s="3"/>
      <c r="I35" s="3"/>
      <c r="J35" s="13">
        <f>K35+O35</f>
        <v>95.382</v>
      </c>
      <c r="K35" s="3"/>
      <c r="L35" s="3"/>
      <c r="M35" s="3"/>
      <c r="N35" s="13">
        <f>O35</f>
        <v>95.382</v>
      </c>
      <c r="O35" s="13">
        <f>'додаток 4'!F73</f>
        <v>95.382</v>
      </c>
      <c r="P35" s="13">
        <f t="shared" si="7"/>
        <v>315.382</v>
      </c>
    </row>
    <row r="36" spans="1:16" ht="13.5">
      <c r="A36" s="3"/>
      <c r="B36" s="17" t="s">
        <v>116</v>
      </c>
      <c r="C36" s="17" t="s">
        <v>65</v>
      </c>
      <c r="D36" s="80" t="s">
        <v>100</v>
      </c>
      <c r="E36" s="13">
        <f t="shared" si="6"/>
        <v>3629.15</v>
      </c>
      <c r="F36" s="13">
        <v>3629.15</v>
      </c>
      <c r="G36" s="13"/>
      <c r="H36" s="13">
        <v>635</v>
      </c>
      <c r="I36" s="3"/>
      <c r="J36" s="70">
        <f>K36+N36</f>
        <v>2905.02711</v>
      </c>
      <c r="K36" s="70">
        <v>19.00092</v>
      </c>
      <c r="L36" s="3"/>
      <c r="M36" s="3"/>
      <c r="N36" s="70">
        <f>O36+2107.52619</f>
        <v>2886.02619</v>
      </c>
      <c r="O36" s="13">
        <f>'додаток 4'!F49+'додаток 4'!F20</f>
        <v>778.5</v>
      </c>
      <c r="P36" s="70">
        <f t="shared" si="7"/>
        <v>6534.1771100000005</v>
      </c>
    </row>
    <row r="37" spans="1:16" ht="24" customHeight="1" hidden="1">
      <c r="A37" s="3"/>
      <c r="B37" s="17"/>
      <c r="C37" s="17"/>
      <c r="D37" s="80"/>
      <c r="E37" s="13">
        <f t="shared" si="6"/>
        <v>0</v>
      </c>
      <c r="F37" s="13"/>
      <c r="G37" s="3"/>
      <c r="H37" s="3"/>
      <c r="I37" s="3"/>
      <c r="J37" s="13">
        <f>K37+O37</f>
        <v>0</v>
      </c>
      <c r="K37" s="3"/>
      <c r="L37" s="3"/>
      <c r="M37" s="3"/>
      <c r="N37" s="13"/>
      <c r="O37" s="13"/>
      <c r="P37" s="13">
        <f t="shared" si="7"/>
        <v>0</v>
      </c>
    </row>
    <row r="38" spans="1:16" ht="13.5" hidden="1">
      <c r="A38" s="3"/>
      <c r="B38" s="17"/>
      <c r="C38" s="17"/>
      <c r="D38" s="80"/>
      <c r="E38" s="13">
        <f t="shared" si="6"/>
        <v>0</v>
      </c>
      <c r="F38" s="3"/>
      <c r="G38" s="3"/>
      <c r="H38" s="3"/>
      <c r="I38" s="13"/>
      <c r="J38" s="13">
        <f>K38+O38</f>
        <v>0</v>
      </c>
      <c r="K38" s="3"/>
      <c r="L38" s="3"/>
      <c r="M38" s="3"/>
      <c r="N38" s="13"/>
      <c r="O38" s="13"/>
      <c r="P38" s="13">
        <f t="shared" si="7"/>
        <v>0</v>
      </c>
    </row>
    <row r="39" spans="1:16" ht="13.5" hidden="1">
      <c r="A39" s="3"/>
      <c r="B39" s="17"/>
      <c r="C39" s="17"/>
      <c r="D39" s="80"/>
      <c r="E39" s="13">
        <f t="shared" si="6"/>
        <v>0</v>
      </c>
      <c r="F39" s="13"/>
      <c r="G39" s="3"/>
      <c r="H39" s="3"/>
      <c r="I39" s="3"/>
      <c r="J39" s="3"/>
      <c r="K39" s="3"/>
      <c r="L39" s="3"/>
      <c r="M39" s="3"/>
      <c r="N39" s="3"/>
      <c r="O39" s="3"/>
      <c r="P39" s="13">
        <f t="shared" si="7"/>
        <v>0</v>
      </c>
    </row>
    <row r="40" spans="1:16" ht="3" customHeight="1">
      <c r="A40" s="3"/>
      <c r="B40" s="17"/>
      <c r="C40" s="17"/>
      <c r="D40" s="80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5" customFormat="1" ht="14.25">
      <c r="A41" s="58"/>
      <c r="B41" s="59" t="s">
        <v>117</v>
      </c>
      <c r="C41" s="59"/>
      <c r="D41" s="78" t="s">
        <v>149</v>
      </c>
      <c r="E41" s="60">
        <f>E42</f>
        <v>60</v>
      </c>
      <c r="F41" s="60">
        <f>F42</f>
        <v>60</v>
      </c>
      <c r="G41" s="60">
        <f aca="true" t="shared" si="8" ref="G41:P41">G42</f>
        <v>0</v>
      </c>
      <c r="H41" s="58">
        <f t="shared" si="8"/>
        <v>0</v>
      </c>
      <c r="I41" s="58"/>
      <c r="J41" s="60">
        <f t="shared" si="8"/>
        <v>0</v>
      </c>
      <c r="K41" s="58">
        <f t="shared" si="8"/>
        <v>0</v>
      </c>
      <c r="L41" s="58">
        <f t="shared" si="8"/>
        <v>0</v>
      </c>
      <c r="M41" s="58">
        <f t="shared" si="8"/>
        <v>0</v>
      </c>
      <c r="N41" s="60">
        <f t="shared" si="8"/>
        <v>0</v>
      </c>
      <c r="O41" s="60">
        <f t="shared" si="8"/>
        <v>0</v>
      </c>
      <c r="P41" s="60">
        <f t="shared" si="8"/>
        <v>60</v>
      </c>
    </row>
    <row r="42" spans="1:16" ht="13.5">
      <c r="A42" s="3"/>
      <c r="B42" s="17" t="s">
        <v>118</v>
      </c>
      <c r="C42" s="17" t="s">
        <v>85</v>
      </c>
      <c r="D42" s="80" t="s">
        <v>119</v>
      </c>
      <c r="E42" s="13">
        <f>F42</f>
        <v>60</v>
      </c>
      <c r="F42" s="13">
        <v>60</v>
      </c>
      <c r="G42" s="13"/>
      <c r="H42" s="13"/>
      <c r="I42" s="3"/>
      <c r="J42" s="13"/>
      <c r="K42" s="3"/>
      <c r="L42" s="3"/>
      <c r="M42" s="3"/>
      <c r="N42" s="13"/>
      <c r="O42" s="13"/>
      <c r="P42" s="13">
        <f>E42+J42</f>
        <v>60</v>
      </c>
    </row>
    <row r="43" spans="1:16" ht="3.75" customHeight="1">
      <c r="A43" s="3"/>
      <c r="B43" s="17"/>
      <c r="C43" s="17"/>
      <c r="D43" s="80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s="5" customFormat="1" ht="14.25">
      <c r="A44" s="58"/>
      <c r="B44" s="59" t="s">
        <v>120</v>
      </c>
      <c r="C44" s="59"/>
      <c r="D44" s="78" t="s">
        <v>121</v>
      </c>
      <c r="E44" s="60">
        <f>E45</f>
        <v>0</v>
      </c>
      <c r="F44" s="60">
        <f>F45</f>
        <v>0</v>
      </c>
      <c r="G44" s="58">
        <f>G45</f>
        <v>0</v>
      </c>
      <c r="H44" s="58">
        <f>H45</f>
        <v>0</v>
      </c>
      <c r="I44" s="58"/>
      <c r="J44" s="60">
        <f>J45+J46</f>
        <v>3598.96287</v>
      </c>
      <c r="K44" s="60">
        <f aca="true" t="shared" si="9" ref="K44:P44">K45+K46</f>
        <v>0</v>
      </c>
      <c r="L44" s="60">
        <f t="shared" si="9"/>
        <v>0</v>
      </c>
      <c r="M44" s="60">
        <f t="shared" si="9"/>
        <v>0</v>
      </c>
      <c r="N44" s="60">
        <f t="shared" si="9"/>
        <v>3598.96287</v>
      </c>
      <c r="O44" s="60">
        <f t="shared" si="9"/>
        <v>2128.1</v>
      </c>
      <c r="P44" s="60">
        <f t="shared" si="9"/>
        <v>3598.96287</v>
      </c>
    </row>
    <row r="45" spans="1:16" ht="24">
      <c r="A45" s="3"/>
      <c r="B45" s="28">
        <v>7310</v>
      </c>
      <c r="C45" s="17" t="s">
        <v>98</v>
      </c>
      <c r="D45" s="80" t="s">
        <v>232</v>
      </c>
      <c r="E45" s="13">
        <f>F45</f>
        <v>0</v>
      </c>
      <c r="F45" s="13"/>
      <c r="G45" s="3"/>
      <c r="H45" s="3"/>
      <c r="I45" s="3"/>
      <c r="J45" s="13">
        <f>K45+N45</f>
        <v>1513.1</v>
      </c>
      <c r="K45" s="3"/>
      <c r="L45" s="3"/>
      <c r="M45" s="3"/>
      <c r="N45" s="13">
        <f>O45</f>
        <v>1513.1</v>
      </c>
      <c r="O45" s="140">
        <f>'додаток 4'!F29+'додаток 4'!F67</f>
        <v>1513.1</v>
      </c>
      <c r="P45" s="13">
        <f>E45+J45</f>
        <v>1513.1</v>
      </c>
    </row>
    <row r="46" spans="1:16" ht="36">
      <c r="A46" s="3"/>
      <c r="B46" s="28">
        <v>7330</v>
      </c>
      <c r="C46" s="17" t="s">
        <v>98</v>
      </c>
      <c r="D46" s="80" t="s">
        <v>252</v>
      </c>
      <c r="E46" s="13">
        <f>F46</f>
        <v>0</v>
      </c>
      <c r="F46" s="13"/>
      <c r="G46" s="3"/>
      <c r="H46" s="3"/>
      <c r="I46" s="3"/>
      <c r="J46" s="70">
        <f>K46+N46</f>
        <v>2085.86287</v>
      </c>
      <c r="K46" s="70"/>
      <c r="L46" s="70"/>
      <c r="M46" s="70"/>
      <c r="N46" s="70">
        <f>O46+1470.86287</f>
        <v>2085.86287</v>
      </c>
      <c r="O46" s="140">
        <f>'додаток 4'!F36+'додаток 4'!F69</f>
        <v>615</v>
      </c>
      <c r="P46" s="70">
        <f>E46+J46</f>
        <v>2085.86287</v>
      </c>
    </row>
    <row r="47" spans="1:16" ht="3" customHeight="1">
      <c r="A47" s="3"/>
      <c r="B47" s="28"/>
      <c r="C47" s="17"/>
      <c r="D47" s="80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5" customFormat="1" ht="21">
      <c r="A48" s="58"/>
      <c r="B48" s="62">
        <v>7400</v>
      </c>
      <c r="C48" s="59"/>
      <c r="D48" s="78" t="s">
        <v>122</v>
      </c>
      <c r="E48" s="60">
        <f>SUM(E49:E50)</f>
        <v>1303.1</v>
      </c>
      <c r="F48" s="60">
        <f aca="true" t="shared" si="10" ref="F48:P48">SUM(F49:F50)</f>
        <v>1303.1</v>
      </c>
      <c r="G48" s="60">
        <f t="shared" si="10"/>
        <v>0</v>
      </c>
      <c r="H48" s="60">
        <f t="shared" si="10"/>
        <v>0</v>
      </c>
      <c r="I48" s="60"/>
      <c r="J48" s="60">
        <f t="shared" si="10"/>
        <v>1725.6</v>
      </c>
      <c r="K48" s="60">
        <f t="shared" si="10"/>
        <v>0</v>
      </c>
      <c r="L48" s="60">
        <f t="shared" si="10"/>
        <v>0</v>
      </c>
      <c r="M48" s="60">
        <f t="shared" si="10"/>
        <v>0</v>
      </c>
      <c r="N48" s="60">
        <f t="shared" si="10"/>
        <v>1725.6</v>
      </c>
      <c r="O48" s="60">
        <f t="shared" si="10"/>
        <v>1725.6</v>
      </c>
      <c r="P48" s="60">
        <f t="shared" si="10"/>
        <v>3028.7</v>
      </c>
    </row>
    <row r="49" spans="1:16" s="68" customFormat="1" ht="13.5">
      <c r="A49" s="65"/>
      <c r="B49" s="66">
        <v>7413</v>
      </c>
      <c r="C49" s="67" t="s">
        <v>69</v>
      </c>
      <c r="D49" s="81" t="s">
        <v>33</v>
      </c>
      <c r="E49" s="13">
        <f>F49</f>
        <v>160</v>
      </c>
      <c r="F49" s="65">
        <v>160</v>
      </c>
      <c r="G49" s="65"/>
      <c r="H49" s="65"/>
      <c r="I49" s="65"/>
      <c r="J49" s="13">
        <f>K49+N49</f>
        <v>0</v>
      </c>
      <c r="K49" s="65"/>
      <c r="L49" s="65"/>
      <c r="M49" s="65"/>
      <c r="N49" s="13">
        <f>O49</f>
        <v>0</v>
      </c>
      <c r="O49" s="13"/>
      <c r="P49" s="13">
        <f>E49+J49</f>
        <v>160</v>
      </c>
    </row>
    <row r="50" spans="1:16" ht="36">
      <c r="A50" s="3"/>
      <c r="B50" s="28">
        <v>7461</v>
      </c>
      <c r="C50" s="17" t="s">
        <v>86</v>
      </c>
      <c r="D50" s="80" t="s">
        <v>123</v>
      </c>
      <c r="E50" s="13">
        <f>F50</f>
        <v>1143.1</v>
      </c>
      <c r="F50" s="13">
        <v>1143.1</v>
      </c>
      <c r="G50" s="3"/>
      <c r="H50" s="3"/>
      <c r="I50" s="3"/>
      <c r="J50" s="13">
        <f>K50+N50</f>
        <v>1725.6</v>
      </c>
      <c r="K50" s="3"/>
      <c r="L50" s="3"/>
      <c r="M50" s="3"/>
      <c r="N50" s="13">
        <f>O50</f>
        <v>1725.6</v>
      </c>
      <c r="O50" s="13">
        <f>'додаток 4'!F53</f>
        <v>1725.6</v>
      </c>
      <c r="P50" s="13">
        <f>E50+J50</f>
        <v>2868.7</v>
      </c>
    </row>
    <row r="51" spans="1:16" ht="4.5" customHeight="1">
      <c r="A51" s="3"/>
      <c r="B51" s="28"/>
      <c r="C51" s="17"/>
      <c r="D51" s="80"/>
      <c r="E51" s="3"/>
      <c r="F51" s="3"/>
      <c r="G51" s="3"/>
      <c r="H51" s="3"/>
      <c r="I51" s="3"/>
      <c r="J51" s="13"/>
      <c r="K51" s="3"/>
      <c r="L51" s="3"/>
      <c r="M51" s="3"/>
      <c r="N51" s="13"/>
      <c r="O51" s="13"/>
      <c r="P51" s="13"/>
    </row>
    <row r="52" spans="1:16" s="5" customFormat="1" ht="21">
      <c r="A52" s="58"/>
      <c r="B52" s="62">
        <v>7600</v>
      </c>
      <c r="C52" s="59"/>
      <c r="D52" s="78" t="s">
        <v>150</v>
      </c>
      <c r="E52" s="60">
        <f>E53</f>
        <v>14</v>
      </c>
      <c r="F52" s="60">
        <f>F53</f>
        <v>14</v>
      </c>
      <c r="G52" s="60">
        <f aca="true" t="shared" si="11" ref="G52:P52">G53</f>
        <v>0</v>
      </c>
      <c r="H52" s="60">
        <f t="shared" si="11"/>
        <v>0</v>
      </c>
      <c r="I52" s="60"/>
      <c r="J52" s="60">
        <f t="shared" si="11"/>
        <v>0</v>
      </c>
      <c r="K52" s="60">
        <f t="shared" si="11"/>
        <v>0</v>
      </c>
      <c r="L52" s="60">
        <f t="shared" si="11"/>
        <v>0</v>
      </c>
      <c r="M52" s="60">
        <f t="shared" si="11"/>
        <v>0</v>
      </c>
      <c r="N52" s="60">
        <f t="shared" si="11"/>
        <v>0</v>
      </c>
      <c r="O52" s="60">
        <f t="shared" si="11"/>
        <v>0</v>
      </c>
      <c r="P52" s="60">
        <f t="shared" si="11"/>
        <v>14</v>
      </c>
    </row>
    <row r="53" spans="1:16" ht="24">
      <c r="A53" s="3"/>
      <c r="B53" s="28">
        <v>7680</v>
      </c>
      <c r="C53" s="17" t="s">
        <v>84</v>
      </c>
      <c r="D53" s="80" t="s">
        <v>124</v>
      </c>
      <c r="E53" s="13">
        <f>F53</f>
        <v>14</v>
      </c>
      <c r="F53" s="13">
        <v>14</v>
      </c>
      <c r="G53" s="3"/>
      <c r="H53" s="3"/>
      <c r="I53" s="3"/>
      <c r="J53" s="3"/>
      <c r="K53" s="3"/>
      <c r="L53" s="3"/>
      <c r="M53" s="3"/>
      <c r="N53" s="3"/>
      <c r="O53" s="3"/>
      <c r="P53" s="13">
        <f>E53+J53</f>
        <v>14</v>
      </c>
    </row>
    <row r="54" spans="1:16" ht="3" customHeight="1">
      <c r="A54" s="3"/>
      <c r="B54" s="28"/>
      <c r="C54" s="17"/>
      <c r="D54" s="80"/>
      <c r="E54" s="13"/>
      <c r="F54" s="13"/>
      <c r="G54" s="3"/>
      <c r="H54" s="3"/>
      <c r="I54" s="3"/>
      <c r="J54" s="3"/>
      <c r="K54" s="3"/>
      <c r="L54" s="3"/>
      <c r="M54" s="3"/>
      <c r="N54" s="3"/>
      <c r="O54" s="3"/>
      <c r="P54" s="13"/>
    </row>
    <row r="55" spans="1:16" s="5" customFormat="1" ht="42">
      <c r="A55" s="58"/>
      <c r="B55" s="62">
        <v>7700</v>
      </c>
      <c r="C55" s="59" t="s">
        <v>79</v>
      </c>
      <c r="D55" s="78" t="s">
        <v>268</v>
      </c>
      <c r="E55" s="60"/>
      <c r="F55" s="60"/>
      <c r="G55" s="60"/>
      <c r="H55" s="60"/>
      <c r="I55" s="60"/>
      <c r="J55" s="60">
        <f>K55+N55</f>
        <v>104.906</v>
      </c>
      <c r="K55" s="60">
        <v>80.908</v>
      </c>
      <c r="L55" s="60"/>
      <c r="M55" s="60"/>
      <c r="N55" s="60">
        <v>23.998</v>
      </c>
      <c r="O55" s="60"/>
      <c r="P55" s="60">
        <f>E55+J55</f>
        <v>104.906</v>
      </c>
    </row>
    <row r="56" spans="1:16" ht="3" customHeight="1">
      <c r="A56" s="3"/>
      <c r="B56" s="28"/>
      <c r="C56" s="17"/>
      <c r="D56" s="8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5" customFormat="1" ht="27" customHeight="1">
      <c r="A57" s="58"/>
      <c r="B57" s="62">
        <v>8100</v>
      </c>
      <c r="C57" s="59"/>
      <c r="D57" s="78" t="s">
        <v>125</v>
      </c>
      <c r="E57" s="60">
        <f>E58</f>
        <v>0</v>
      </c>
      <c r="F57" s="60">
        <f aca="true" t="shared" si="12" ref="F57:P57">F58</f>
        <v>0</v>
      </c>
      <c r="G57" s="60">
        <f t="shared" si="12"/>
        <v>0</v>
      </c>
      <c r="H57" s="60">
        <f t="shared" si="12"/>
        <v>0</v>
      </c>
      <c r="I57" s="60"/>
      <c r="J57" s="60">
        <f t="shared" si="12"/>
        <v>400</v>
      </c>
      <c r="K57" s="60">
        <f t="shared" si="12"/>
        <v>0</v>
      </c>
      <c r="L57" s="60">
        <f t="shared" si="12"/>
        <v>0</v>
      </c>
      <c r="M57" s="60">
        <f t="shared" si="12"/>
        <v>0</v>
      </c>
      <c r="N57" s="60">
        <f t="shared" si="12"/>
        <v>400</v>
      </c>
      <c r="O57" s="60">
        <f t="shared" si="12"/>
        <v>400</v>
      </c>
      <c r="P57" s="60">
        <f t="shared" si="12"/>
        <v>400</v>
      </c>
    </row>
    <row r="58" spans="1:16" s="5" customFormat="1" ht="24">
      <c r="A58" s="4"/>
      <c r="B58" s="3">
        <v>8110</v>
      </c>
      <c r="C58" s="45" t="s">
        <v>89</v>
      </c>
      <c r="D58" s="80" t="s">
        <v>99</v>
      </c>
      <c r="E58" s="13">
        <f>F58</f>
        <v>0</v>
      </c>
      <c r="F58" s="13"/>
      <c r="G58" s="3"/>
      <c r="H58" s="3"/>
      <c r="I58" s="3"/>
      <c r="J58" s="13">
        <f>N58</f>
        <v>400</v>
      </c>
      <c r="K58" s="13"/>
      <c r="L58" s="3"/>
      <c r="M58" s="13"/>
      <c r="N58" s="13">
        <v>400</v>
      </c>
      <c r="O58" s="13">
        <f>'додаток 4'!F45</f>
        <v>400</v>
      </c>
      <c r="P58" s="13">
        <f>E58+J58</f>
        <v>400</v>
      </c>
    </row>
    <row r="59" spans="1:16" s="5" customFormat="1" ht="3" customHeight="1">
      <c r="A59" s="4"/>
      <c r="B59" s="3"/>
      <c r="C59" s="45"/>
      <c r="D59" s="80"/>
      <c r="E59" s="13"/>
      <c r="F59" s="13"/>
      <c r="G59" s="3"/>
      <c r="H59" s="3"/>
      <c r="I59" s="3"/>
      <c r="J59" s="13"/>
      <c r="K59" s="13"/>
      <c r="L59" s="3"/>
      <c r="M59" s="13"/>
      <c r="N59" s="13"/>
      <c r="O59" s="3"/>
      <c r="P59" s="13"/>
    </row>
    <row r="60" spans="1:16" s="5" customFormat="1" ht="12" customHeight="1">
      <c r="A60" s="58"/>
      <c r="B60" s="62">
        <v>8200</v>
      </c>
      <c r="C60" s="59"/>
      <c r="D60" s="78" t="s">
        <v>229</v>
      </c>
      <c r="E60" s="60">
        <f>E61</f>
        <v>20</v>
      </c>
      <c r="F60" s="60">
        <f aca="true" t="shared" si="13" ref="F60:P60">F61</f>
        <v>20</v>
      </c>
      <c r="G60" s="60">
        <f t="shared" si="13"/>
        <v>0</v>
      </c>
      <c r="H60" s="60">
        <f t="shared" si="13"/>
        <v>0</v>
      </c>
      <c r="I60" s="60"/>
      <c r="J60" s="60">
        <f t="shared" si="13"/>
        <v>0</v>
      </c>
      <c r="K60" s="60">
        <f t="shared" si="13"/>
        <v>0</v>
      </c>
      <c r="L60" s="60">
        <f t="shared" si="13"/>
        <v>0</v>
      </c>
      <c r="M60" s="60">
        <f t="shared" si="13"/>
        <v>0</v>
      </c>
      <c r="N60" s="60">
        <f t="shared" si="13"/>
        <v>0</v>
      </c>
      <c r="O60" s="60">
        <f t="shared" si="13"/>
        <v>0</v>
      </c>
      <c r="P60" s="60">
        <f t="shared" si="13"/>
        <v>20</v>
      </c>
    </row>
    <row r="61" spans="1:16" ht="12.75" customHeight="1">
      <c r="A61" s="3"/>
      <c r="B61" s="3">
        <v>8230</v>
      </c>
      <c r="C61" s="17" t="s">
        <v>230</v>
      </c>
      <c r="D61" s="80" t="s">
        <v>231</v>
      </c>
      <c r="E61" s="13">
        <f>F61</f>
        <v>20</v>
      </c>
      <c r="F61" s="13">
        <v>20</v>
      </c>
      <c r="G61" s="3"/>
      <c r="H61" s="3"/>
      <c r="I61" s="3"/>
      <c r="J61" s="13">
        <f>N61</f>
        <v>0</v>
      </c>
      <c r="K61" s="13"/>
      <c r="L61" s="3"/>
      <c r="M61" s="13"/>
      <c r="N61" s="13">
        <f>O61</f>
        <v>0</v>
      </c>
      <c r="O61" s="13"/>
      <c r="P61" s="13">
        <f>E61+J61</f>
        <v>20</v>
      </c>
    </row>
    <row r="62" spans="1:16" ht="3" customHeight="1">
      <c r="A62" s="3"/>
      <c r="B62" s="3"/>
      <c r="C62" s="17"/>
      <c r="D62" s="80"/>
      <c r="E62" s="13"/>
      <c r="F62" s="13"/>
      <c r="G62" s="3"/>
      <c r="H62" s="3"/>
      <c r="I62" s="3"/>
      <c r="J62" s="13"/>
      <c r="K62" s="13"/>
      <c r="L62" s="3"/>
      <c r="M62" s="13"/>
      <c r="N62" s="13"/>
      <c r="O62" s="13"/>
      <c r="P62" s="13"/>
    </row>
    <row r="63" spans="1:16" s="5" customFormat="1" ht="21">
      <c r="A63" s="58"/>
      <c r="B63" s="62">
        <v>8300</v>
      </c>
      <c r="C63" s="59"/>
      <c r="D63" s="78" t="s">
        <v>126</v>
      </c>
      <c r="E63" s="60">
        <f>SUM(E64:E65)</f>
        <v>190</v>
      </c>
      <c r="F63" s="60">
        <f aca="true" t="shared" si="14" ref="F63:P63">SUM(F64:F65)</f>
        <v>190</v>
      </c>
      <c r="G63" s="60">
        <f t="shared" si="14"/>
        <v>0</v>
      </c>
      <c r="H63" s="60">
        <f t="shared" si="14"/>
        <v>0</v>
      </c>
      <c r="I63" s="60"/>
      <c r="J63" s="60">
        <f t="shared" si="14"/>
        <v>94.474</v>
      </c>
      <c r="K63" s="60">
        <f t="shared" si="14"/>
        <v>94.474</v>
      </c>
      <c r="L63" s="60">
        <f t="shared" si="14"/>
        <v>0</v>
      </c>
      <c r="M63" s="60">
        <f t="shared" si="14"/>
        <v>0</v>
      </c>
      <c r="N63" s="60">
        <f t="shared" si="14"/>
        <v>0</v>
      </c>
      <c r="O63" s="60">
        <f t="shared" si="14"/>
        <v>0</v>
      </c>
      <c r="P63" s="60">
        <f t="shared" si="14"/>
        <v>284.474</v>
      </c>
    </row>
    <row r="64" spans="1:16" ht="11.25" customHeight="1">
      <c r="A64" s="3"/>
      <c r="B64" s="28">
        <v>8312</v>
      </c>
      <c r="C64" s="17" t="s">
        <v>90</v>
      </c>
      <c r="D64" s="80" t="s">
        <v>127</v>
      </c>
      <c r="E64" s="13">
        <f>F64</f>
        <v>0</v>
      </c>
      <c r="F64" s="13"/>
      <c r="G64" s="3"/>
      <c r="H64" s="3"/>
      <c r="I64" s="3"/>
      <c r="J64" s="13">
        <f>N64+K64</f>
        <v>94.474</v>
      </c>
      <c r="K64" s="13">
        <v>94.474</v>
      </c>
      <c r="L64" s="3"/>
      <c r="M64" s="13"/>
      <c r="N64" s="13">
        <f>O64</f>
        <v>0</v>
      </c>
      <c r="O64" s="3"/>
      <c r="P64" s="13">
        <f>E64+J64</f>
        <v>94.474</v>
      </c>
    </row>
    <row r="65" spans="1:16" ht="24" customHeight="1">
      <c r="A65" s="3"/>
      <c r="B65" s="3">
        <v>8330</v>
      </c>
      <c r="C65" s="45" t="s">
        <v>70</v>
      </c>
      <c r="D65" s="80" t="s">
        <v>228</v>
      </c>
      <c r="E65" s="13">
        <f>F65</f>
        <v>190</v>
      </c>
      <c r="F65" s="3">
        <v>190</v>
      </c>
      <c r="G65" s="3"/>
      <c r="H65" s="3"/>
      <c r="I65" s="3"/>
      <c r="J65" s="13">
        <f>N65+K65</f>
        <v>0</v>
      </c>
      <c r="K65" s="3"/>
      <c r="L65" s="3"/>
      <c r="M65" s="3"/>
      <c r="N65" s="13">
        <f>O65</f>
        <v>0</v>
      </c>
      <c r="O65" s="18"/>
      <c r="P65" s="13">
        <f>E65+J65</f>
        <v>190</v>
      </c>
    </row>
    <row r="66" spans="1:16" s="5" customFormat="1" ht="9" customHeight="1" hidden="1">
      <c r="A66" s="58"/>
      <c r="B66" s="58"/>
      <c r="C66" s="59"/>
      <c r="D66" s="78"/>
      <c r="E66" s="60">
        <f>E67+E68</f>
        <v>0</v>
      </c>
      <c r="F66" s="60">
        <f>F67+F68</f>
        <v>0</v>
      </c>
      <c r="G66" s="58">
        <f aca="true" t="shared" si="15" ref="G66:P66">G67+G68</f>
        <v>0</v>
      </c>
      <c r="H66" s="58">
        <f t="shared" si="15"/>
        <v>0</v>
      </c>
      <c r="I66" s="58"/>
      <c r="J66" s="60">
        <f t="shared" si="15"/>
        <v>0</v>
      </c>
      <c r="K66" s="60">
        <f t="shared" si="15"/>
        <v>0</v>
      </c>
      <c r="L66" s="58">
        <f t="shared" si="15"/>
        <v>0</v>
      </c>
      <c r="M66" s="60">
        <f t="shared" si="15"/>
        <v>0</v>
      </c>
      <c r="N66" s="63">
        <f t="shared" si="15"/>
        <v>0</v>
      </c>
      <c r="O66" s="63">
        <f t="shared" si="15"/>
        <v>0</v>
      </c>
      <c r="P66" s="60">
        <f t="shared" si="15"/>
        <v>0</v>
      </c>
    </row>
    <row r="67" spans="1:16" ht="9" customHeight="1" hidden="1">
      <c r="A67" s="3"/>
      <c r="B67" s="3"/>
      <c r="C67" s="45"/>
      <c r="D67" s="80"/>
      <c r="E67" s="13"/>
      <c r="F67" s="13"/>
      <c r="G67" s="3"/>
      <c r="H67" s="3"/>
      <c r="I67" s="3"/>
      <c r="J67" s="18">
        <f>N67+K67</f>
        <v>0</v>
      </c>
      <c r="K67" s="13"/>
      <c r="L67" s="3"/>
      <c r="M67" s="13"/>
      <c r="N67" s="18"/>
      <c r="O67" s="18"/>
      <c r="P67" s="13">
        <f>E67+J67</f>
        <v>0</v>
      </c>
    </row>
    <row r="68" spans="1:16" ht="10.5" customHeight="1" hidden="1">
      <c r="A68" s="3"/>
      <c r="B68" s="3">
        <v>9140</v>
      </c>
      <c r="C68" s="17" t="s">
        <v>70</v>
      </c>
      <c r="D68" s="80" t="s">
        <v>24</v>
      </c>
      <c r="E68" s="13">
        <f>F68</f>
        <v>0</v>
      </c>
      <c r="F68" s="13"/>
      <c r="G68" s="3"/>
      <c r="H68" s="3"/>
      <c r="I68" s="3"/>
      <c r="J68" s="18">
        <f>N68</f>
        <v>0</v>
      </c>
      <c r="K68" s="3"/>
      <c r="L68" s="3"/>
      <c r="M68" s="3"/>
      <c r="N68" s="18">
        <f>O68</f>
        <v>0</v>
      </c>
      <c r="O68" s="18"/>
      <c r="P68" s="13">
        <f>E68+J68</f>
        <v>0</v>
      </c>
    </row>
    <row r="69" spans="1:16" ht="12.75" customHeight="1" hidden="1">
      <c r="A69" s="3"/>
      <c r="B69" s="3"/>
      <c r="C69" s="17"/>
      <c r="D69" s="80"/>
      <c r="E69" s="13"/>
      <c r="F69" s="13"/>
      <c r="G69" s="3"/>
      <c r="H69" s="3"/>
      <c r="I69" s="3"/>
      <c r="J69" s="18"/>
      <c r="K69" s="3"/>
      <c r="L69" s="3"/>
      <c r="M69" s="3"/>
      <c r="N69" s="18"/>
      <c r="O69" s="18"/>
      <c r="P69" s="13"/>
    </row>
    <row r="70" spans="1:16" s="5" customFormat="1" ht="7.5" customHeight="1" hidden="1">
      <c r="A70" s="58"/>
      <c r="B70" s="62"/>
      <c r="C70" s="59"/>
      <c r="D70" s="78"/>
      <c r="E70" s="60">
        <f>E71</f>
        <v>0</v>
      </c>
      <c r="F70" s="60">
        <f>F71</f>
        <v>0</v>
      </c>
      <c r="G70" s="60">
        <f aca="true" t="shared" si="16" ref="G70:P70">G71</f>
        <v>0</v>
      </c>
      <c r="H70" s="60">
        <f t="shared" si="16"/>
        <v>0</v>
      </c>
      <c r="I70" s="60"/>
      <c r="J70" s="60">
        <f t="shared" si="16"/>
        <v>0</v>
      </c>
      <c r="K70" s="60">
        <f t="shared" si="16"/>
        <v>0</v>
      </c>
      <c r="L70" s="60">
        <f t="shared" si="16"/>
        <v>0</v>
      </c>
      <c r="M70" s="60">
        <f t="shared" si="16"/>
        <v>0</v>
      </c>
      <c r="N70" s="60">
        <f t="shared" si="16"/>
        <v>0</v>
      </c>
      <c r="O70" s="60">
        <f t="shared" si="16"/>
        <v>0</v>
      </c>
      <c r="P70" s="60">
        <f t="shared" si="16"/>
        <v>0</v>
      </c>
    </row>
    <row r="71" spans="1:16" ht="10.5" customHeight="1" hidden="1">
      <c r="A71" s="3"/>
      <c r="B71" s="3"/>
      <c r="C71" s="45"/>
      <c r="D71" s="80"/>
      <c r="E71" s="13"/>
      <c r="F71" s="13"/>
      <c r="G71" s="3"/>
      <c r="H71" s="3"/>
      <c r="I71" s="3"/>
      <c r="J71" s="13">
        <f>K71+N71</f>
        <v>0</v>
      </c>
      <c r="K71" s="13"/>
      <c r="L71" s="13"/>
      <c r="M71" s="13"/>
      <c r="N71" s="13">
        <f>O71</f>
        <v>0</v>
      </c>
      <c r="O71" s="13"/>
      <c r="P71" s="13">
        <f>E71+J71</f>
        <v>0</v>
      </c>
    </row>
    <row r="72" spans="1:16" ht="3.75" customHeight="1">
      <c r="A72" s="3"/>
      <c r="B72" s="3"/>
      <c r="C72" s="45"/>
      <c r="D72" s="8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s="5" customFormat="1" ht="10.5" customHeight="1">
      <c r="A73" s="58"/>
      <c r="B73" s="58">
        <v>9000</v>
      </c>
      <c r="C73" s="64"/>
      <c r="D73" s="78" t="s">
        <v>128</v>
      </c>
      <c r="E73" s="60">
        <f>SUM(E74:E77)</f>
        <v>61.7</v>
      </c>
      <c r="F73" s="60">
        <f aca="true" t="shared" si="17" ref="F73:P73">SUM(F74:F77)</f>
        <v>61.7</v>
      </c>
      <c r="G73" s="60">
        <f t="shared" si="17"/>
        <v>0</v>
      </c>
      <c r="H73" s="60">
        <f t="shared" si="17"/>
        <v>0</v>
      </c>
      <c r="I73" s="60"/>
      <c r="J73" s="60">
        <f t="shared" si="17"/>
        <v>0</v>
      </c>
      <c r="K73" s="60">
        <f t="shared" si="17"/>
        <v>0</v>
      </c>
      <c r="L73" s="60">
        <f t="shared" si="17"/>
        <v>0</v>
      </c>
      <c r="M73" s="60">
        <f t="shared" si="17"/>
        <v>0</v>
      </c>
      <c r="N73" s="60">
        <f t="shared" si="17"/>
        <v>0</v>
      </c>
      <c r="O73" s="60">
        <f t="shared" si="17"/>
        <v>0</v>
      </c>
      <c r="P73" s="60">
        <f t="shared" si="17"/>
        <v>61.7</v>
      </c>
    </row>
    <row r="74" spans="1:16" ht="24.75" customHeight="1" hidden="1">
      <c r="A74" s="3"/>
      <c r="B74" s="3">
        <v>9150</v>
      </c>
      <c r="C74" s="45" t="s">
        <v>71</v>
      </c>
      <c r="D74" s="80" t="s">
        <v>129</v>
      </c>
      <c r="E74" s="13">
        <f>F74</f>
        <v>0</v>
      </c>
      <c r="F74" s="13"/>
      <c r="G74" s="13"/>
      <c r="H74" s="13"/>
      <c r="I74" s="13"/>
      <c r="J74" s="13">
        <f>K74+N74</f>
        <v>0</v>
      </c>
      <c r="K74" s="13"/>
      <c r="L74" s="13"/>
      <c r="M74" s="13"/>
      <c r="N74" s="13">
        <f>O74</f>
        <v>0</v>
      </c>
      <c r="O74" s="13"/>
      <c r="P74" s="13">
        <f>E74+J74</f>
        <v>0</v>
      </c>
    </row>
    <row r="75" spans="1:16" ht="13.5">
      <c r="A75" s="3"/>
      <c r="B75" s="3">
        <v>9770</v>
      </c>
      <c r="C75" s="45" t="s">
        <v>71</v>
      </c>
      <c r="D75" s="80" t="s">
        <v>130</v>
      </c>
      <c r="E75" s="13">
        <f>F75</f>
        <v>61.7</v>
      </c>
      <c r="F75" s="13">
        <v>61.7</v>
      </c>
      <c r="G75" s="3"/>
      <c r="H75" s="3"/>
      <c r="I75" s="3"/>
      <c r="J75" s="13">
        <f>K75+N75</f>
        <v>0</v>
      </c>
      <c r="K75" s="3"/>
      <c r="L75" s="3"/>
      <c r="M75" s="3"/>
      <c r="N75" s="13">
        <f>O75</f>
        <v>0</v>
      </c>
      <c r="O75" s="3"/>
      <c r="P75" s="13">
        <f>E75+J75</f>
        <v>61.7</v>
      </c>
    </row>
    <row r="76" spans="1:16" ht="13.5" hidden="1">
      <c r="A76" s="3"/>
      <c r="B76" s="3">
        <v>9770</v>
      </c>
      <c r="C76" s="45" t="s">
        <v>71</v>
      </c>
      <c r="D76" s="80" t="s">
        <v>130</v>
      </c>
      <c r="E76" s="13">
        <f>F76</f>
        <v>0</v>
      </c>
      <c r="F76" s="13"/>
      <c r="G76" s="3"/>
      <c r="H76" s="3"/>
      <c r="I76" s="3"/>
      <c r="J76" s="13">
        <f>K76+N76</f>
        <v>0</v>
      </c>
      <c r="K76" s="13"/>
      <c r="L76" s="13"/>
      <c r="M76" s="13"/>
      <c r="N76" s="13">
        <f>O76</f>
        <v>0</v>
      </c>
      <c r="O76" s="13"/>
      <c r="P76" s="13">
        <f>E76+J76</f>
        <v>0</v>
      </c>
    </row>
    <row r="77" spans="1:16" ht="24" hidden="1">
      <c r="A77" s="3"/>
      <c r="B77" s="3"/>
      <c r="C77" s="45"/>
      <c r="D77" s="80" t="s">
        <v>23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3" customHeight="1">
      <c r="A78" s="3"/>
      <c r="B78" s="3"/>
      <c r="C78" s="45"/>
      <c r="D78" s="80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s="5" customFormat="1" ht="12.75" customHeight="1">
      <c r="A79" s="58"/>
      <c r="B79" s="58"/>
      <c r="C79" s="64"/>
      <c r="D79" s="78" t="s">
        <v>20</v>
      </c>
      <c r="E79" s="141">
        <f>E12+E16+E19+E32+E41+E44+E48+E57+E66+E73+E52+E63+E70+E25+E29+E60+E55</f>
        <v>34097.356</v>
      </c>
      <c r="F79" s="141">
        <f>F12+F16+F19+F32+F41+F44+F48+F57+F66+F73+F52+F63+F70+F25+F29+F60+F55</f>
        <v>34097.356</v>
      </c>
      <c r="G79" s="141">
        <f>G12+G16+G19+G32+G41+G44+G48+G57+G66+G73+G52+G63+G70+G25+G29+G60+G55</f>
        <v>19418.899999999998</v>
      </c>
      <c r="H79" s="141">
        <f>H12+H16+H19+H32+H41+H44+H48+H57+H66+H73+H52+H63+H70+H25+H29+H60+H55</f>
        <v>4381.24</v>
      </c>
      <c r="I79" s="141"/>
      <c r="J79" s="141">
        <f>J12+J16+J19+J32+J41+J44+J48+J57+J66+J73+J52+J63+J70+J25+J29+J60+J55</f>
        <v>24849.597449999997</v>
      </c>
      <c r="K79" s="141">
        <f aca="true" t="shared" si="18" ref="K79:P79">K12+K16+K19+K32+K41+K44+K48+K57+K66+K73+K52+K63+K70+K25+K29+K60+K55</f>
        <v>1577.23541</v>
      </c>
      <c r="L79" s="151">
        <f t="shared" si="18"/>
        <v>58.2</v>
      </c>
      <c r="M79" s="151">
        <f t="shared" si="18"/>
        <v>0</v>
      </c>
      <c r="N79" s="141">
        <f t="shared" si="18"/>
        <v>23272.362039999996</v>
      </c>
      <c r="O79" s="141">
        <f t="shared" si="18"/>
        <v>10260.575</v>
      </c>
      <c r="P79" s="141">
        <f t="shared" si="18"/>
        <v>58946.95345</v>
      </c>
    </row>
    <row r="80" spans="1:16" ht="3" customHeight="1" hidden="1">
      <c r="A80" s="3"/>
      <c r="B80" s="3"/>
      <c r="C80" s="3"/>
      <c r="D80" s="80"/>
      <c r="E80" s="13"/>
      <c r="F80" s="1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ht="13.5" hidden="1">
      <c r="B81" s="3">
        <v>250302</v>
      </c>
      <c r="C81" s="3"/>
      <c r="D81" s="80" t="s">
        <v>21</v>
      </c>
      <c r="E81" s="13" t="e">
        <f>#REF!</f>
        <v>#REF!</v>
      </c>
      <c r="F81" s="13"/>
      <c r="G81" s="3" t="e">
        <f>#REF!</f>
        <v>#REF!</v>
      </c>
      <c r="H81" s="3" t="e">
        <f>#REF!</f>
        <v>#REF!</v>
      </c>
      <c r="I81" s="3"/>
      <c r="J81" s="3" t="e">
        <f>#REF!</f>
        <v>#REF!</v>
      </c>
      <c r="K81" s="3" t="e">
        <f>#REF!</f>
        <v>#REF!</v>
      </c>
      <c r="L81" s="3" t="e">
        <f>#REF!</f>
        <v>#REF!</v>
      </c>
      <c r="M81" s="3" t="e">
        <f>#REF!</f>
        <v>#REF!</v>
      </c>
      <c r="N81" s="3" t="e">
        <f>#REF!</f>
        <v>#REF!</v>
      </c>
      <c r="O81" s="3" t="e">
        <f>#REF!</f>
        <v>#REF!</v>
      </c>
      <c r="P81" s="13" t="e">
        <f>#REF!</f>
        <v>#REF!</v>
      </c>
    </row>
    <row r="82" spans="2:16" ht="3" customHeight="1" hidden="1">
      <c r="B82" s="3"/>
      <c r="C82" s="3"/>
      <c r="D82" s="80"/>
      <c r="E82" s="13"/>
      <c r="F82" s="1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s="5" customFormat="1" ht="14.25" hidden="1">
      <c r="B83" s="4"/>
      <c r="C83" s="4"/>
      <c r="D83" s="82" t="s">
        <v>22</v>
      </c>
      <c r="E83" s="14" t="e">
        <f>E79+E81</f>
        <v>#REF!</v>
      </c>
      <c r="F83" s="14"/>
      <c r="G83" s="14" t="e">
        <f aca="true" t="shared" si="19" ref="G83:O83">G79+G81</f>
        <v>#REF!</v>
      </c>
      <c r="H83" s="4" t="e">
        <f t="shared" si="19"/>
        <v>#REF!</v>
      </c>
      <c r="I83" s="4"/>
      <c r="J83" s="14" t="e">
        <f t="shared" si="19"/>
        <v>#REF!</v>
      </c>
      <c r="K83" s="14" t="e">
        <f t="shared" si="19"/>
        <v>#REF!</v>
      </c>
      <c r="L83" s="4" t="e">
        <f t="shared" si="19"/>
        <v>#REF!</v>
      </c>
      <c r="M83" s="14" t="e">
        <f t="shared" si="19"/>
        <v>#REF!</v>
      </c>
      <c r="N83" s="14" t="e">
        <f t="shared" si="19"/>
        <v>#REF!</v>
      </c>
      <c r="O83" s="14" t="e">
        <f t="shared" si="19"/>
        <v>#REF!</v>
      </c>
      <c r="P83" s="14" t="e">
        <f>P79+P81</f>
        <v>#REF!</v>
      </c>
    </row>
    <row r="84" spans="2:16" s="5" customFormat="1" ht="0.75" customHeight="1" hidden="1">
      <c r="B84" s="23"/>
      <c r="C84" s="23"/>
      <c r="D84" s="83"/>
      <c r="E84" s="24"/>
      <c r="F84" s="24"/>
      <c r="G84" s="24"/>
      <c r="H84" s="23"/>
      <c r="I84" s="23"/>
      <c r="J84" s="24"/>
      <c r="K84" s="24"/>
      <c r="L84" s="23"/>
      <c r="M84" s="24"/>
      <c r="N84" s="24"/>
      <c r="O84" s="24"/>
      <c r="P84" s="24"/>
    </row>
    <row r="85" spans="1:16" s="5" customFormat="1" ht="11.25" customHeight="1">
      <c r="A85" s="205" t="s">
        <v>61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</row>
    <row r="86" spans="1:16" ht="9" customHeight="1">
      <c r="A86" s="205" t="s">
        <v>60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</row>
    <row r="87" ht="13.5" hidden="1"/>
    <row r="88" spans="1:13" s="12" customFormat="1" ht="15.75" customHeight="1">
      <c r="A88" s="186" t="s">
        <v>136</v>
      </c>
      <c r="B88" s="186"/>
      <c r="C88" s="186"/>
      <c r="D88" s="186"/>
      <c r="E88" s="186"/>
      <c r="F88" s="186"/>
      <c r="G88" s="186"/>
      <c r="H88" s="186"/>
      <c r="I88" s="186"/>
      <c r="J88" s="186"/>
      <c r="K88" s="193"/>
      <c r="L88" s="193"/>
      <c r="M88" s="193"/>
    </row>
    <row r="89" spans="8:13" ht="13.5">
      <c r="H89" s="25"/>
      <c r="I89" s="25"/>
      <c r="J89" s="25"/>
      <c r="K89" s="25"/>
      <c r="L89" s="25"/>
      <c r="M89" s="25"/>
    </row>
  </sheetData>
  <sheetProtection/>
  <mergeCells count="28">
    <mergeCell ref="N1:P1"/>
    <mergeCell ref="B4:P4"/>
    <mergeCell ref="B5:P5"/>
    <mergeCell ref="K2:P2"/>
    <mergeCell ref="L9:M9"/>
    <mergeCell ref="L10:L11"/>
    <mergeCell ref="M10:M11"/>
    <mergeCell ref="N9:N11"/>
    <mergeCell ref="A86:P86"/>
    <mergeCell ref="A88:J88"/>
    <mergeCell ref="B8:B11"/>
    <mergeCell ref="J8:O8"/>
    <mergeCell ref="J9:J11"/>
    <mergeCell ref="K9:K11"/>
    <mergeCell ref="A8:A11"/>
    <mergeCell ref="C8:C11"/>
    <mergeCell ref="O10:O11"/>
    <mergeCell ref="P8:P11"/>
    <mergeCell ref="K88:M88"/>
    <mergeCell ref="D8:D11"/>
    <mergeCell ref="E9:E11"/>
    <mergeCell ref="G9:H9"/>
    <mergeCell ref="G10:G11"/>
    <mergeCell ref="H10:H11"/>
    <mergeCell ref="I9:I11"/>
    <mergeCell ref="F9:F11"/>
    <mergeCell ref="E8:I8"/>
    <mergeCell ref="A85:P8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F3" sqref="F3:I3"/>
    </sheetView>
  </sheetViews>
  <sheetFormatPr defaultColWidth="9.140625" defaultRowHeight="15"/>
  <cols>
    <col min="1" max="1" width="9.140625" style="2" customWidth="1"/>
    <col min="2" max="3" width="13.00390625" style="2" customWidth="1"/>
    <col min="4" max="4" width="18.421875" style="2" customWidth="1"/>
    <col min="5" max="5" width="56.7109375" style="2" customWidth="1"/>
    <col min="6" max="6" width="8.00390625" style="2" customWidth="1"/>
    <col min="7" max="7" width="6.8515625" style="2" customWidth="1"/>
    <col min="8" max="8" width="8.28125" style="2" customWidth="1"/>
    <col min="9" max="9" width="8.57421875" style="2" customWidth="1"/>
    <col min="10" max="16384" width="9.140625" style="2" customWidth="1"/>
  </cols>
  <sheetData>
    <row r="1" spans="6:9" ht="13.5" customHeight="1">
      <c r="F1" s="219" t="s">
        <v>155</v>
      </c>
      <c r="G1" s="219"/>
      <c r="H1" s="219"/>
      <c r="I1" s="47"/>
    </row>
    <row r="2" spans="6:9" ht="13.5" customHeight="1">
      <c r="F2" s="219" t="s">
        <v>327</v>
      </c>
      <c r="G2" s="219"/>
      <c r="H2" s="219"/>
      <c r="I2" s="219"/>
    </row>
    <row r="3" spans="6:9" ht="13.5" customHeight="1">
      <c r="F3" s="219" t="s">
        <v>328</v>
      </c>
      <c r="G3" s="219"/>
      <c r="H3" s="219"/>
      <c r="I3" s="219"/>
    </row>
    <row r="4" ht="5.25" customHeight="1"/>
    <row r="5" spans="2:9" ht="15">
      <c r="B5" s="178" t="s">
        <v>97</v>
      </c>
      <c r="C5" s="178"/>
      <c r="D5" s="178"/>
      <c r="E5" s="178"/>
      <c r="F5" s="178"/>
      <c r="G5" s="178"/>
      <c r="H5" s="178"/>
      <c r="I5" s="178"/>
    </row>
    <row r="6" ht="5.25" customHeight="1"/>
    <row r="7" spans="8:9" ht="15" customHeight="1">
      <c r="H7" s="220" t="s">
        <v>34</v>
      </c>
      <c r="I7" s="220"/>
    </row>
    <row r="8" spans="1:9" s="77" customFormat="1" ht="26.25" customHeight="1">
      <c r="A8" s="209" t="s">
        <v>151</v>
      </c>
      <c r="B8" s="216" t="s">
        <v>59</v>
      </c>
      <c r="C8" s="216" t="s">
        <v>52</v>
      </c>
      <c r="D8" s="216" t="s">
        <v>58</v>
      </c>
      <c r="E8" s="209" t="s">
        <v>152</v>
      </c>
      <c r="F8" s="211" t="s">
        <v>57</v>
      </c>
      <c r="G8" s="211" t="s">
        <v>153</v>
      </c>
      <c r="H8" s="211" t="s">
        <v>154</v>
      </c>
      <c r="I8" s="211" t="s">
        <v>56</v>
      </c>
    </row>
    <row r="9" spans="1:9" s="77" customFormat="1" ht="18.75" customHeight="1">
      <c r="A9" s="209"/>
      <c r="B9" s="217"/>
      <c r="C9" s="217"/>
      <c r="D9" s="217"/>
      <c r="E9" s="209"/>
      <c r="F9" s="211"/>
      <c r="G9" s="211"/>
      <c r="H9" s="211"/>
      <c r="I9" s="211"/>
    </row>
    <row r="10" spans="1:9" s="77" customFormat="1" ht="29.25" customHeight="1">
      <c r="A10" s="209"/>
      <c r="B10" s="218"/>
      <c r="C10" s="218"/>
      <c r="D10" s="218"/>
      <c r="E10" s="209"/>
      <c r="F10" s="211"/>
      <c r="G10" s="211"/>
      <c r="H10" s="211"/>
      <c r="I10" s="211"/>
    </row>
    <row r="11" spans="1:9" s="165" customFormat="1" ht="13.5">
      <c r="A11" s="15"/>
      <c r="B11" s="164" t="s">
        <v>27</v>
      </c>
      <c r="C11" s="15"/>
      <c r="D11" s="15"/>
      <c r="E11" s="15"/>
      <c r="F11" s="162">
        <f>F27+F65+F71+F40+F47+F79</f>
        <v>10260.575</v>
      </c>
      <c r="G11" s="15"/>
      <c r="H11" s="15"/>
      <c r="I11" s="162">
        <f>F11</f>
        <v>10260.575</v>
      </c>
    </row>
    <row r="12" spans="1:9" s="135" customFormat="1" ht="40.5">
      <c r="A12" s="16"/>
      <c r="B12" s="48" t="s">
        <v>96</v>
      </c>
      <c r="C12" s="48" t="s">
        <v>54</v>
      </c>
      <c r="D12" s="16"/>
      <c r="E12" s="136" t="s">
        <v>104</v>
      </c>
      <c r="F12" s="134">
        <f>SUM(F13:F15)</f>
        <v>87</v>
      </c>
      <c r="G12" s="134"/>
      <c r="H12" s="134"/>
      <c r="I12" s="134">
        <f>SUM(I13:I15)</f>
        <v>67</v>
      </c>
    </row>
    <row r="13" spans="1:9" s="131" customFormat="1" ht="12.75">
      <c r="A13" s="7"/>
      <c r="B13" s="49" t="s">
        <v>30</v>
      </c>
      <c r="C13" s="166"/>
      <c r="D13" s="7"/>
      <c r="E13" s="7" t="s">
        <v>249</v>
      </c>
      <c r="F13" s="153">
        <v>50</v>
      </c>
      <c r="G13" s="7"/>
      <c r="H13" s="7"/>
      <c r="I13" s="153">
        <f>F13</f>
        <v>50</v>
      </c>
    </row>
    <row r="14" spans="1:9" s="131" customFormat="1" ht="12.75">
      <c r="A14" s="7"/>
      <c r="B14" s="49"/>
      <c r="C14" s="166"/>
      <c r="D14" s="7"/>
      <c r="E14" s="7" t="s">
        <v>274</v>
      </c>
      <c r="F14" s="153">
        <v>20</v>
      </c>
      <c r="G14" s="7"/>
      <c r="H14" s="7"/>
      <c r="I14" s="153"/>
    </row>
    <row r="15" spans="1:9" s="131" customFormat="1" ht="12.75">
      <c r="A15" s="7"/>
      <c r="B15" s="49"/>
      <c r="C15" s="166"/>
      <c r="D15" s="7"/>
      <c r="E15" s="7" t="s">
        <v>250</v>
      </c>
      <c r="F15" s="153">
        <v>17</v>
      </c>
      <c r="G15" s="7"/>
      <c r="H15" s="7"/>
      <c r="I15" s="153">
        <f aca="true" t="shared" si="0" ref="I15:I23">F15</f>
        <v>17</v>
      </c>
    </row>
    <row r="16" spans="1:9" s="135" customFormat="1" ht="12.75">
      <c r="A16" s="16"/>
      <c r="B16" s="48" t="s">
        <v>81</v>
      </c>
      <c r="C16" s="48" t="s">
        <v>63</v>
      </c>
      <c r="D16" s="16"/>
      <c r="E16" s="16" t="s">
        <v>106</v>
      </c>
      <c r="F16" s="134">
        <f>SUM(F17:F19)</f>
        <v>1077</v>
      </c>
      <c r="G16" s="16"/>
      <c r="H16" s="16"/>
      <c r="I16" s="134">
        <f t="shared" si="0"/>
        <v>1077</v>
      </c>
    </row>
    <row r="17" spans="1:9" s="131" customFormat="1" ht="25.5">
      <c r="A17" s="7"/>
      <c r="B17" s="49"/>
      <c r="C17" s="166"/>
      <c r="D17" s="7"/>
      <c r="E17" s="7" t="s">
        <v>275</v>
      </c>
      <c r="F17" s="153">
        <v>472</v>
      </c>
      <c r="G17" s="7"/>
      <c r="H17" s="7"/>
      <c r="I17" s="153">
        <f t="shared" si="0"/>
        <v>472</v>
      </c>
    </row>
    <row r="18" spans="1:9" s="131" customFormat="1" ht="12.75">
      <c r="A18" s="7"/>
      <c r="B18" s="49"/>
      <c r="C18" s="166"/>
      <c r="D18" s="7"/>
      <c r="E18" s="7" t="s">
        <v>278</v>
      </c>
      <c r="F18" s="153">
        <v>500</v>
      </c>
      <c r="G18" s="7"/>
      <c r="H18" s="7"/>
      <c r="I18" s="153">
        <f t="shared" si="0"/>
        <v>500</v>
      </c>
    </row>
    <row r="19" spans="1:9" s="131" customFormat="1" ht="12.75">
      <c r="A19" s="7"/>
      <c r="B19" s="49"/>
      <c r="C19" s="166"/>
      <c r="D19" s="7"/>
      <c r="E19" s="7" t="s">
        <v>276</v>
      </c>
      <c r="F19" s="153">
        <v>105</v>
      </c>
      <c r="G19" s="7"/>
      <c r="H19" s="7"/>
      <c r="I19" s="153">
        <f t="shared" si="0"/>
        <v>105</v>
      </c>
    </row>
    <row r="20" spans="1:9" s="135" customFormat="1" ht="12.75">
      <c r="A20" s="16"/>
      <c r="B20" s="48" t="s">
        <v>116</v>
      </c>
      <c r="C20" s="48" t="s">
        <v>65</v>
      </c>
      <c r="D20" s="16"/>
      <c r="E20" s="16" t="s">
        <v>100</v>
      </c>
      <c r="F20" s="134">
        <f>F21</f>
        <v>99.6</v>
      </c>
      <c r="G20" s="16"/>
      <c r="H20" s="16"/>
      <c r="I20" s="134">
        <f t="shared" si="0"/>
        <v>99.6</v>
      </c>
    </row>
    <row r="21" spans="1:9" s="131" customFormat="1" ht="12.75">
      <c r="A21" s="7"/>
      <c r="B21" s="49"/>
      <c r="C21" s="166"/>
      <c r="D21" s="7"/>
      <c r="E21" s="7" t="s">
        <v>251</v>
      </c>
      <c r="F21" s="153">
        <v>99.6</v>
      </c>
      <c r="G21" s="7"/>
      <c r="H21" s="7"/>
      <c r="I21" s="153">
        <f t="shared" si="0"/>
        <v>99.6</v>
      </c>
    </row>
    <row r="22" spans="1:9" s="131" customFormat="1" ht="12.75" hidden="1">
      <c r="A22" s="7"/>
      <c r="B22" s="49"/>
      <c r="C22" s="166"/>
      <c r="D22" s="7"/>
      <c r="E22" s="7"/>
      <c r="F22" s="153"/>
      <c r="G22" s="7"/>
      <c r="H22" s="7"/>
      <c r="I22" s="153">
        <f t="shared" si="0"/>
        <v>0</v>
      </c>
    </row>
    <row r="23" spans="1:9" s="131" customFormat="1" ht="12.75" hidden="1">
      <c r="A23" s="7"/>
      <c r="B23" s="49"/>
      <c r="C23" s="166"/>
      <c r="D23" s="7"/>
      <c r="E23" s="7"/>
      <c r="F23" s="153"/>
      <c r="G23" s="7"/>
      <c r="H23" s="7"/>
      <c r="I23" s="153">
        <f t="shared" si="0"/>
        <v>0</v>
      </c>
    </row>
    <row r="24" spans="1:9" s="131" customFormat="1" ht="25.5">
      <c r="A24" s="7"/>
      <c r="B24" s="49" t="s">
        <v>110</v>
      </c>
      <c r="C24" s="49" t="s">
        <v>66</v>
      </c>
      <c r="D24" s="7"/>
      <c r="E24" s="16" t="s">
        <v>111</v>
      </c>
      <c r="F24" s="134">
        <f>F25+F26</f>
        <v>156.285</v>
      </c>
      <c r="G24" s="16"/>
      <c r="H24" s="16"/>
      <c r="I24" s="134">
        <f>F24</f>
        <v>156.285</v>
      </c>
    </row>
    <row r="25" spans="1:9" s="131" customFormat="1" ht="29.25" customHeight="1">
      <c r="A25" s="7"/>
      <c r="B25" s="49" t="s">
        <v>30</v>
      </c>
      <c r="C25" s="49"/>
      <c r="D25" s="7"/>
      <c r="E25" s="7" t="s">
        <v>270</v>
      </c>
      <c r="F25" s="153">
        <v>36.008</v>
      </c>
      <c r="G25" s="7"/>
      <c r="H25" s="7"/>
      <c r="I25" s="153">
        <f>F25</f>
        <v>36.008</v>
      </c>
    </row>
    <row r="26" spans="1:9" s="131" customFormat="1" ht="15.75" customHeight="1">
      <c r="A26" s="7"/>
      <c r="B26" s="154"/>
      <c r="C26" s="55"/>
      <c r="D26" s="56"/>
      <c r="E26" s="7" t="s">
        <v>267</v>
      </c>
      <c r="F26" s="153">
        <v>120.277</v>
      </c>
      <c r="G26" s="7"/>
      <c r="H26" s="7"/>
      <c r="I26" s="153">
        <f>F26</f>
        <v>120.277</v>
      </c>
    </row>
    <row r="27" spans="1:9" s="165" customFormat="1" ht="13.5">
      <c r="A27" s="15"/>
      <c r="B27" s="15"/>
      <c r="C27" s="50"/>
      <c r="D27" s="19"/>
      <c r="E27" s="15" t="s">
        <v>31</v>
      </c>
      <c r="F27" s="162">
        <f>F24+F20+F16+F12</f>
        <v>1419.885</v>
      </c>
      <c r="G27" s="15"/>
      <c r="H27" s="15"/>
      <c r="I27" s="162">
        <f>F27</f>
        <v>1419.885</v>
      </c>
    </row>
    <row r="28" spans="1:9" s="165" customFormat="1" ht="3" customHeight="1">
      <c r="A28" s="15"/>
      <c r="B28" s="15"/>
      <c r="C28" s="50"/>
      <c r="D28" s="19"/>
      <c r="E28" s="15"/>
      <c r="F28" s="162"/>
      <c r="G28" s="15"/>
      <c r="H28" s="15"/>
      <c r="I28" s="162"/>
    </row>
    <row r="29" spans="1:9" s="135" customFormat="1" ht="12.75">
      <c r="A29" s="16"/>
      <c r="B29" s="16">
        <v>7310</v>
      </c>
      <c r="C29" s="48" t="s">
        <v>98</v>
      </c>
      <c r="D29" s="20"/>
      <c r="E29" s="16" t="s">
        <v>233</v>
      </c>
      <c r="F29" s="134">
        <f>SUM(F30:F34)</f>
        <v>1479.5</v>
      </c>
      <c r="G29" s="16"/>
      <c r="H29" s="16"/>
      <c r="I29" s="134">
        <f>F29</f>
        <v>1479.5</v>
      </c>
    </row>
    <row r="30" spans="1:9" s="131" customFormat="1" ht="13.5" customHeight="1">
      <c r="A30" s="7"/>
      <c r="B30" s="214">
        <v>3122</v>
      </c>
      <c r="C30" s="212"/>
      <c r="D30" s="56"/>
      <c r="E30" s="7" t="s">
        <v>271</v>
      </c>
      <c r="F30" s="167">
        <v>100</v>
      </c>
      <c r="G30" s="7"/>
      <c r="H30" s="7"/>
      <c r="I30" s="153">
        <f>F30</f>
        <v>100</v>
      </c>
    </row>
    <row r="31" spans="1:9" s="131" customFormat="1" ht="13.5" customHeight="1">
      <c r="A31" s="7"/>
      <c r="B31" s="215"/>
      <c r="C31" s="213"/>
      <c r="D31" s="56"/>
      <c r="E31" s="7" t="s">
        <v>297</v>
      </c>
      <c r="F31" s="153">
        <v>40</v>
      </c>
      <c r="G31" s="7"/>
      <c r="H31" s="7"/>
      <c r="I31" s="153">
        <f>F31</f>
        <v>40</v>
      </c>
    </row>
    <row r="32" spans="1:9" s="131" customFormat="1" ht="12.75">
      <c r="A32" s="7"/>
      <c r="B32" s="215"/>
      <c r="C32" s="213"/>
      <c r="D32" s="56"/>
      <c r="E32" s="7" t="s">
        <v>145</v>
      </c>
      <c r="F32" s="153">
        <v>739.5</v>
      </c>
      <c r="G32" s="7"/>
      <c r="H32" s="7"/>
      <c r="I32" s="153">
        <f aca="true" t="shared" si="1" ref="I32:I56">F32</f>
        <v>739.5</v>
      </c>
    </row>
    <row r="33" spans="1:9" s="131" customFormat="1" ht="13.5" customHeight="1">
      <c r="A33" s="7"/>
      <c r="B33" s="215"/>
      <c r="C33" s="213"/>
      <c r="D33" s="56"/>
      <c r="E33" s="7" t="s">
        <v>144</v>
      </c>
      <c r="F33" s="153">
        <v>450</v>
      </c>
      <c r="G33" s="7"/>
      <c r="H33" s="7"/>
      <c r="I33" s="153">
        <f t="shared" si="1"/>
        <v>450</v>
      </c>
    </row>
    <row r="34" spans="1:9" s="131" customFormat="1" ht="15" customHeight="1">
      <c r="A34" s="7"/>
      <c r="B34" s="215"/>
      <c r="C34" s="213"/>
      <c r="D34" s="56"/>
      <c r="E34" s="7" t="s">
        <v>146</v>
      </c>
      <c r="F34" s="167">
        <v>150</v>
      </c>
      <c r="G34" s="7"/>
      <c r="H34" s="7"/>
      <c r="I34" s="153">
        <f t="shared" si="1"/>
        <v>150</v>
      </c>
    </row>
    <row r="35" spans="1:9" s="131" customFormat="1" ht="15.75" customHeight="1" hidden="1">
      <c r="A35" s="7"/>
      <c r="B35" s="22"/>
      <c r="C35" s="51"/>
      <c r="D35" s="56"/>
      <c r="E35" s="7"/>
      <c r="F35" s="153"/>
      <c r="G35" s="7"/>
      <c r="H35" s="7"/>
      <c r="I35" s="153">
        <f t="shared" si="1"/>
        <v>0</v>
      </c>
    </row>
    <row r="36" spans="1:9" s="135" customFormat="1" ht="25.5" customHeight="1">
      <c r="A36" s="16"/>
      <c r="B36" s="137">
        <v>7330</v>
      </c>
      <c r="C36" s="138" t="s">
        <v>98</v>
      </c>
      <c r="D36" s="171"/>
      <c r="E36" s="16" t="s">
        <v>252</v>
      </c>
      <c r="F36" s="134">
        <f>SUM(F37:F38)</f>
        <v>190</v>
      </c>
      <c r="G36" s="16"/>
      <c r="H36" s="16"/>
      <c r="I36" s="134">
        <f t="shared" si="1"/>
        <v>190</v>
      </c>
    </row>
    <row r="37" spans="1:9" s="131" customFormat="1" ht="15.75" customHeight="1">
      <c r="A37" s="7"/>
      <c r="B37" s="22">
        <v>3122</v>
      </c>
      <c r="C37" s="51"/>
      <c r="D37" s="56"/>
      <c r="E37" s="7" t="s">
        <v>253</v>
      </c>
      <c r="F37" s="153">
        <v>190</v>
      </c>
      <c r="G37" s="7"/>
      <c r="H37" s="7"/>
      <c r="I37" s="153">
        <f t="shared" si="1"/>
        <v>190</v>
      </c>
    </row>
    <row r="38" spans="1:9" s="131" customFormat="1" ht="15.75" customHeight="1" hidden="1">
      <c r="A38" s="7"/>
      <c r="B38" s="22"/>
      <c r="C38" s="51"/>
      <c r="D38" s="56"/>
      <c r="E38" s="7"/>
      <c r="F38" s="153"/>
      <c r="G38" s="7"/>
      <c r="H38" s="7"/>
      <c r="I38" s="153">
        <f t="shared" si="1"/>
        <v>0</v>
      </c>
    </row>
    <row r="39" spans="1:9" s="131" customFormat="1" ht="15.75" customHeight="1" hidden="1">
      <c r="A39" s="7"/>
      <c r="B39" s="22"/>
      <c r="C39" s="51"/>
      <c r="D39" s="56"/>
      <c r="E39" s="7"/>
      <c r="F39" s="153"/>
      <c r="G39" s="7"/>
      <c r="H39" s="7"/>
      <c r="I39" s="153"/>
    </row>
    <row r="40" spans="1:9" s="165" customFormat="1" ht="13.5">
      <c r="A40" s="15"/>
      <c r="B40" s="15"/>
      <c r="C40" s="52"/>
      <c r="D40" s="19"/>
      <c r="E40" s="15" t="s">
        <v>32</v>
      </c>
      <c r="F40" s="162">
        <f>F29+F36</f>
        <v>1669.5</v>
      </c>
      <c r="G40" s="15"/>
      <c r="H40" s="15"/>
      <c r="I40" s="162">
        <f t="shared" si="1"/>
        <v>1669.5</v>
      </c>
    </row>
    <row r="41" spans="1:9" s="135" customFormat="1" ht="12.75" hidden="1">
      <c r="A41" s="16"/>
      <c r="B41" s="16">
        <v>6021</v>
      </c>
      <c r="C41" s="48" t="s">
        <v>78</v>
      </c>
      <c r="D41" s="20"/>
      <c r="E41" s="16" t="s">
        <v>88</v>
      </c>
      <c r="F41" s="134">
        <f>F42</f>
        <v>0</v>
      </c>
      <c r="G41" s="16"/>
      <c r="H41" s="16"/>
      <c r="I41" s="134">
        <f>F41</f>
        <v>0</v>
      </c>
    </row>
    <row r="42" spans="1:9" s="165" customFormat="1" ht="25.5" hidden="1">
      <c r="A42" s="15"/>
      <c r="B42" s="15">
        <v>3131</v>
      </c>
      <c r="C42" s="52"/>
      <c r="D42" s="19"/>
      <c r="E42" s="7" t="s">
        <v>75</v>
      </c>
      <c r="F42" s="162"/>
      <c r="G42" s="15"/>
      <c r="H42" s="15"/>
      <c r="I42" s="162">
        <f aca="true" t="shared" si="2" ref="I42:I47">F42</f>
        <v>0</v>
      </c>
    </row>
    <row r="43" spans="1:9" s="135" customFormat="1" ht="25.5" hidden="1">
      <c r="A43" s="16"/>
      <c r="B43" s="16">
        <v>6022</v>
      </c>
      <c r="C43" s="48" t="s">
        <v>78</v>
      </c>
      <c r="D43" s="20"/>
      <c r="E43" s="16" t="s">
        <v>298</v>
      </c>
      <c r="F43" s="134">
        <f>F44</f>
        <v>0</v>
      </c>
      <c r="G43" s="16"/>
      <c r="H43" s="16"/>
      <c r="I43" s="134">
        <f t="shared" si="2"/>
        <v>0</v>
      </c>
    </row>
    <row r="44" spans="1:9" s="165" customFormat="1" ht="25.5" hidden="1">
      <c r="A44" s="15"/>
      <c r="B44" s="15">
        <v>3131</v>
      </c>
      <c r="C44" s="52"/>
      <c r="D44" s="19"/>
      <c r="E44" s="7" t="s">
        <v>299</v>
      </c>
      <c r="F44" s="162"/>
      <c r="G44" s="15"/>
      <c r="H44" s="15"/>
      <c r="I44" s="162">
        <f t="shared" si="2"/>
        <v>0</v>
      </c>
    </row>
    <row r="45" spans="1:9" s="135" customFormat="1" ht="25.5">
      <c r="A45" s="16"/>
      <c r="B45" s="16">
        <v>8110</v>
      </c>
      <c r="C45" s="48" t="s">
        <v>89</v>
      </c>
      <c r="D45" s="20"/>
      <c r="E45" s="16" t="s">
        <v>99</v>
      </c>
      <c r="F45" s="134">
        <f>F46</f>
        <v>400</v>
      </c>
      <c r="G45" s="16"/>
      <c r="H45" s="16"/>
      <c r="I45" s="134">
        <f>F45</f>
        <v>400</v>
      </c>
    </row>
    <row r="46" spans="1:9" s="165" customFormat="1" ht="13.5">
      <c r="A46" s="15"/>
      <c r="B46" s="15">
        <v>3131</v>
      </c>
      <c r="C46" s="52"/>
      <c r="D46" s="19"/>
      <c r="E46" s="7" t="s">
        <v>300</v>
      </c>
      <c r="F46" s="168">
        <v>400</v>
      </c>
      <c r="G46" s="15"/>
      <c r="H46" s="15"/>
      <c r="I46" s="162">
        <f>F46</f>
        <v>400</v>
      </c>
    </row>
    <row r="47" spans="1:9" s="165" customFormat="1" ht="13.5">
      <c r="A47" s="15"/>
      <c r="B47" s="15"/>
      <c r="C47" s="52"/>
      <c r="D47" s="19"/>
      <c r="E47" s="15" t="s">
        <v>74</v>
      </c>
      <c r="F47" s="162">
        <f>F41+F43+F45</f>
        <v>400</v>
      </c>
      <c r="G47" s="15"/>
      <c r="H47" s="15"/>
      <c r="I47" s="162">
        <f t="shared" si="2"/>
        <v>400</v>
      </c>
    </row>
    <row r="48" spans="1:9" s="165" customFormat="1" ht="3" customHeight="1">
      <c r="A48" s="15"/>
      <c r="B48" s="15"/>
      <c r="C48" s="53"/>
      <c r="D48" s="46"/>
      <c r="E48" s="169"/>
      <c r="F48" s="162"/>
      <c r="G48" s="15"/>
      <c r="H48" s="15"/>
      <c r="I48" s="162"/>
    </row>
    <row r="49" spans="1:9" s="131" customFormat="1" ht="12.75">
      <c r="A49" s="7"/>
      <c r="B49" s="16">
        <v>6030</v>
      </c>
      <c r="C49" s="48" t="s">
        <v>65</v>
      </c>
      <c r="D49" s="16"/>
      <c r="E49" s="16" t="s">
        <v>100</v>
      </c>
      <c r="F49" s="134">
        <f>F50+F52+F51</f>
        <v>678.9</v>
      </c>
      <c r="G49" s="16"/>
      <c r="H49" s="16"/>
      <c r="I49" s="134">
        <f t="shared" si="1"/>
        <v>678.9</v>
      </c>
    </row>
    <row r="50" spans="1:9" s="131" customFormat="1" ht="12.75">
      <c r="A50" s="7"/>
      <c r="B50" s="7">
        <v>3132</v>
      </c>
      <c r="C50" s="49"/>
      <c r="D50" s="7"/>
      <c r="E50" s="7" t="s">
        <v>101</v>
      </c>
      <c r="F50" s="153">
        <v>100</v>
      </c>
      <c r="G50" s="7"/>
      <c r="H50" s="7"/>
      <c r="I50" s="153">
        <f t="shared" si="1"/>
        <v>100</v>
      </c>
    </row>
    <row r="51" spans="1:9" s="131" customFormat="1" ht="12.75">
      <c r="A51" s="7"/>
      <c r="B51" s="7"/>
      <c r="C51" s="49"/>
      <c r="D51" s="7"/>
      <c r="E51" s="7" t="s">
        <v>87</v>
      </c>
      <c r="F51" s="153">
        <v>100</v>
      </c>
      <c r="G51" s="7"/>
      <c r="H51" s="7"/>
      <c r="I51" s="153">
        <f t="shared" si="1"/>
        <v>100</v>
      </c>
    </row>
    <row r="52" spans="1:9" s="131" customFormat="1" ht="25.5">
      <c r="A52" s="7"/>
      <c r="B52" s="7"/>
      <c r="C52" s="49"/>
      <c r="D52" s="21"/>
      <c r="E52" s="7" t="s">
        <v>244</v>
      </c>
      <c r="F52" s="153">
        <v>478.9</v>
      </c>
      <c r="G52" s="7"/>
      <c r="H52" s="7"/>
      <c r="I52" s="153">
        <f t="shared" si="1"/>
        <v>478.9</v>
      </c>
    </row>
    <row r="53" spans="1:9" s="165" customFormat="1" ht="25.5">
      <c r="A53" s="15"/>
      <c r="B53" s="15">
        <v>7461</v>
      </c>
      <c r="C53" s="52" t="s">
        <v>86</v>
      </c>
      <c r="D53" s="19"/>
      <c r="E53" s="16" t="s">
        <v>102</v>
      </c>
      <c r="F53" s="162">
        <f>SUM(F54:F57)</f>
        <v>1725.6</v>
      </c>
      <c r="G53" s="15"/>
      <c r="H53" s="15"/>
      <c r="I53" s="162">
        <f t="shared" si="1"/>
        <v>1725.6</v>
      </c>
    </row>
    <row r="54" spans="1:9" s="131" customFormat="1" ht="12.75" hidden="1">
      <c r="A54" s="7"/>
      <c r="B54" s="7">
        <v>3132</v>
      </c>
      <c r="C54" s="49"/>
      <c r="D54" s="21"/>
      <c r="E54" s="7" t="s">
        <v>301</v>
      </c>
      <c r="F54" s="153"/>
      <c r="G54" s="7"/>
      <c r="H54" s="7"/>
      <c r="I54" s="153">
        <f t="shared" si="1"/>
        <v>0</v>
      </c>
    </row>
    <row r="55" spans="1:9" s="131" customFormat="1" ht="12.75">
      <c r="A55" s="7"/>
      <c r="B55" s="7">
        <v>3132</v>
      </c>
      <c r="C55" s="49"/>
      <c r="D55" s="21"/>
      <c r="E55" s="7" t="s">
        <v>302</v>
      </c>
      <c r="F55" s="153">
        <v>179.2</v>
      </c>
      <c r="G55" s="7"/>
      <c r="H55" s="7"/>
      <c r="I55" s="153">
        <f t="shared" si="1"/>
        <v>179.2</v>
      </c>
    </row>
    <row r="56" spans="1:9" s="131" customFormat="1" ht="12.75">
      <c r="A56" s="7"/>
      <c r="B56" s="7"/>
      <c r="C56" s="49"/>
      <c r="D56" s="21"/>
      <c r="E56" s="7" t="s">
        <v>254</v>
      </c>
      <c r="F56" s="153">
        <v>400.9</v>
      </c>
      <c r="G56" s="7"/>
      <c r="H56" s="7"/>
      <c r="I56" s="153">
        <f t="shared" si="1"/>
        <v>400.9</v>
      </c>
    </row>
    <row r="57" spans="1:9" s="135" customFormat="1" ht="14.25" customHeight="1">
      <c r="A57" s="16"/>
      <c r="B57" s="16"/>
      <c r="C57" s="48"/>
      <c r="D57" s="16"/>
      <c r="E57" s="7" t="s">
        <v>103</v>
      </c>
      <c r="F57" s="170">
        <v>1145.5</v>
      </c>
      <c r="G57" s="16"/>
      <c r="H57" s="16"/>
      <c r="I57" s="134">
        <f>F57</f>
        <v>1145.5</v>
      </c>
    </row>
    <row r="58" spans="1:9" s="135" customFormat="1" ht="12.75">
      <c r="A58" s="16"/>
      <c r="B58" s="48" t="s">
        <v>81</v>
      </c>
      <c r="C58" s="48" t="s">
        <v>63</v>
      </c>
      <c r="D58" s="16"/>
      <c r="E58" s="16" t="s">
        <v>106</v>
      </c>
      <c r="F58" s="134">
        <f>SUM(F59:F62)</f>
        <v>2415.214</v>
      </c>
      <c r="G58" s="134"/>
      <c r="H58" s="134"/>
      <c r="I58" s="134">
        <f>SUM(I59:I62)</f>
        <v>2415.214</v>
      </c>
    </row>
    <row r="59" spans="1:9" s="135" customFormat="1" ht="12.75">
      <c r="A59" s="16"/>
      <c r="B59" s="7">
        <v>3132</v>
      </c>
      <c r="C59" s="48"/>
      <c r="D59" s="16"/>
      <c r="E59" s="7" t="s">
        <v>272</v>
      </c>
      <c r="F59" s="153">
        <v>100</v>
      </c>
      <c r="G59" s="16"/>
      <c r="H59" s="16"/>
      <c r="I59" s="153">
        <f>F59</f>
        <v>100</v>
      </c>
    </row>
    <row r="60" spans="1:9" s="135" customFormat="1" ht="12.75">
      <c r="A60" s="16"/>
      <c r="B60" s="48"/>
      <c r="C60" s="48"/>
      <c r="D60" s="16"/>
      <c r="E60" s="7" t="s">
        <v>273</v>
      </c>
      <c r="F60" s="153">
        <v>1159.414</v>
      </c>
      <c r="G60" s="16"/>
      <c r="H60" s="16"/>
      <c r="I60" s="153">
        <f>F60</f>
        <v>1159.414</v>
      </c>
    </row>
    <row r="61" spans="1:9" s="135" customFormat="1" ht="12.75">
      <c r="A61" s="16"/>
      <c r="B61" s="48"/>
      <c r="C61" s="48"/>
      <c r="D61" s="16"/>
      <c r="E61" s="7" t="s">
        <v>314</v>
      </c>
      <c r="F61" s="153">
        <v>480</v>
      </c>
      <c r="G61" s="16"/>
      <c r="H61" s="16"/>
      <c r="I61" s="153">
        <f>F61</f>
        <v>480</v>
      </c>
    </row>
    <row r="62" spans="1:9" s="131" customFormat="1" ht="15" customHeight="1">
      <c r="A62" s="7"/>
      <c r="B62" s="7"/>
      <c r="C62" s="49"/>
      <c r="D62" s="7"/>
      <c r="E62" s="7" t="s">
        <v>255</v>
      </c>
      <c r="F62" s="153">
        <v>675.8</v>
      </c>
      <c r="G62" s="7"/>
      <c r="H62" s="7"/>
      <c r="I62" s="153">
        <f>F62</f>
        <v>675.8</v>
      </c>
    </row>
    <row r="63" spans="1:9" s="131" customFormat="1" ht="24" customHeight="1">
      <c r="A63" s="7"/>
      <c r="B63" s="49" t="s">
        <v>110</v>
      </c>
      <c r="C63" s="49" t="s">
        <v>66</v>
      </c>
      <c r="E63" s="16" t="s">
        <v>111</v>
      </c>
      <c r="F63" s="153">
        <f>F64</f>
        <v>1155</v>
      </c>
      <c r="G63" s="7"/>
      <c r="H63" s="7"/>
      <c r="I63" s="153">
        <f>I64</f>
        <v>1155</v>
      </c>
    </row>
    <row r="64" spans="1:9" s="131" customFormat="1" ht="14.25" customHeight="1">
      <c r="A64" s="7"/>
      <c r="B64" s="7">
        <v>3132</v>
      </c>
      <c r="C64" s="49"/>
      <c r="D64" s="7"/>
      <c r="E64" s="7" t="s">
        <v>279</v>
      </c>
      <c r="F64" s="153">
        <v>1155</v>
      </c>
      <c r="G64" s="7"/>
      <c r="H64" s="7"/>
      <c r="I64" s="153">
        <f>F64</f>
        <v>1155</v>
      </c>
    </row>
    <row r="65" spans="1:9" s="165" customFormat="1" ht="13.5">
      <c r="A65" s="15"/>
      <c r="B65" s="15"/>
      <c r="C65" s="52"/>
      <c r="D65" s="15"/>
      <c r="E65" s="15" t="s">
        <v>29</v>
      </c>
      <c r="F65" s="162">
        <f>F63+F49+F53+F58</f>
        <v>5974.714</v>
      </c>
      <c r="G65" s="15"/>
      <c r="H65" s="15"/>
      <c r="I65" s="162">
        <f>F65</f>
        <v>5974.714</v>
      </c>
    </row>
    <row r="66" spans="1:9" s="131" customFormat="1" ht="3" customHeight="1">
      <c r="A66" s="7"/>
      <c r="B66" s="7"/>
      <c r="C66" s="49"/>
      <c r="D66" s="7"/>
      <c r="E66" s="7"/>
      <c r="F66" s="153"/>
      <c r="G66" s="7"/>
      <c r="H66" s="7"/>
      <c r="I66" s="153"/>
    </row>
    <row r="67" spans="1:9" s="131" customFormat="1" ht="15" customHeight="1">
      <c r="A67" s="7"/>
      <c r="B67" s="16">
        <v>7310</v>
      </c>
      <c r="C67" s="48" t="s">
        <v>98</v>
      </c>
      <c r="D67" s="20"/>
      <c r="E67" s="16" t="s">
        <v>233</v>
      </c>
      <c r="F67" s="134">
        <f>F68</f>
        <v>33.6</v>
      </c>
      <c r="G67" s="16"/>
      <c r="H67" s="16"/>
      <c r="I67" s="134">
        <f>I68</f>
        <v>33.6</v>
      </c>
    </row>
    <row r="68" spans="1:9" s="131" customFormat="1" ht="15" customHeight="1">
      <c r="A68" s="7"/>
      <c r="B68" s="7"/>
      <c r="C68" s="155"/>
      <c r="D68" s="156"/>
      <c r="E68" s="7" t="s">
        <v>284</v>
      </c>
      <c r="F68" s="153">
        <v>33.6</v>
      </c>
      <c r="G68" s="7"/>
      <c r="H68" s="7"/>
      <c r="I68" s="153">
        <f>F68</f>
        <v>33.6</v>
      </c>
    </row>
    <row r="69" spans="1:9" s="135" customFormat="1" ht="26.25" customHeight="1">
      <c r="A69" s="16"/>
      <c r="B69" s="16">
        <v>7330</v>
      </c>
      <c r="C69" s="138" t="s">
        <v>98</v>
      </c>
      <c r="D69" s="139"/>
      <c r="E69" s="16" t="s">
        <v>252</v>
      </c>
      <c r="F69" s="134">
        <f>SUM(F70:F70)</f>
        <v>425</v>
      </c>
      <c r="G69" s="16"/>
      <c r="H69" s="16"/>
      <c r="I69" s="134">
        <f>F69</f>
        <v>425</v>
      </c>
    </row>
    <row r="70" spans="1:9" s="131" customFormat="1" ht="12.75" customHeight="1">
      <c r="A70" s="7"/>
      <c r="B70" s="7">
        <v>3142</v>
      </c>
      <c r="C70" s="54"/>
      <c r="D70" s="44"/>
      <c r="E70" s="7" t="s">
        <v>277</v>
      </c>
      <c r="F70" s="153">
        <v>425</v>
      </c>
      <c r="G70" s="7"/>
      <c r="H70" s="7"/>
      <c r="I70" s="153">
        <f>F70</f>
        <v>425</v>
      </c>
    </row>
    <row r="71" spans="1:9" s="165" customFormat="1" ht="13.5">
      <c r="A71" s="15"/>
      <c r="B71" s="15"/>
      <c r="C71" s="52"/>
      <c r="D71" s="15"/>
      <c r="E71" s="15" t="s">
        <v>28</v>
      </c>
      <c r="F71" s="162">
        <f>F70+F67</f>
        <v>458.6</v>
      </c>
      <c r="G71" s="15"/>
      <c r="H71" s="15"/>
      <c r="I71" s="162">
        <f>F71</f>
        <v>458.6</v>
      </c>
    </row>
    <row r="72" spans="1:9" s="165" customFormat="1" ht="4.5" customHeight="1">
      <c r="A72" s="15"/>
      <c r="B72" s="15"/>
      <c r="C72" s="52"/>
      <c r="D72" s="15"/>
      <c r="E72" s="15"/>
      <c r="F72" s="162"/>
      <c r="G72" s="15"/>
      <c r="H72" s="15"/>
      <c r="I72" s="162"/>
    </row>
    <row r="73" spans="1:9" s="135" customFormat="1" ht="29.25" customHeight="1">
      <c r="A73" s="16"/>
      <c r="B73" s="16">
        <v>6020</v>
      </c>
      <c r="C73" s="48" t="s">
        <v>65</v>
      </c>
      <c r="D73" s="49"/>
      <c r="E73" s="16" t="s">
        <v>282</v>
      </c>
      <c r="F73" s="134">
        <f>SUM(F74:F75)</f>
        <v>95.382</v>
      </c>
      <c r="G73" s="16"/>
      <c r="H73" s="16"/>
      <c r="I73" s="134">
        <f>F73</f>
        <v>95.382</v>
      </c>
    </row>
    <row r="74" spans="1:9" s="135" customFormat="1" ht="29.25" customHeight="1" hidden="1">
      <c r="A74" s="16"/>
      <c r="B74" s="16">
        <v>3210</v>
      </c>
      <c r="C74" s="48"/>
      <c r="D74" s="49"/>
      <c r="E74" s="7" t="s">
        <v>303</v>
      </c>
      <c r="F74" s="153"/>
      <c r="G74" s="7"/>
      <c r="H74" s="7"/>
      <c r="I74" s="153">
        <f aca="true" t="shared" si="3" ref="I74:I79">F74</f>
        <v>0</v>
      </c>
    </row>
    <row r="75" spans="1:9" s="131" customFormat="1" ht="29.25" customHeight="1">
      <c r="A75" s="7"/>
      <c r="B75" s="7">
        <v>3210</v>
      </c>
      <c r="C75" s="49"/>
      <c r="D75" s="7"/>
      <c r="E75" s="7" t="s">
        <v>283</v>
      </c>
      <c r="F75" s="153">
        <v>95.382</v>
      </c>
      <c r="G75" s="7"/>
      <c r="H75" s="7"/>
      <c r="I75" s="134">
        <f t="shared" si="3"/>
        <v>95.382</v>
      </c>
    </row>
    <row r="76" spans="1:9" s="135" customFormat="1" ht="12.75">
      <c r="A76" s="16"/>
      <c r="B76" s="16">
        <v>6013</v>
      </c>
      <c r="C76" s="48" t="s">
        <v>65</v>
      </c>
      <c r="D76" s="16"/>
      <c r="E76" s="16" t="s">
        <v>280</v>
      </c>
      <c r="F76" s="134">
        <f>F77+F78</f>
        <v>242.494</v>
      </c>
      <c r="G76" s="16"/>
      <c r="H76" s="16"/>
      <c r="I76" s="134">
        <f t="shared" si="3"/>
        <v>242.494</v>
      </c>
    </row>
    <row r="77" spans="1:9" s="131" customFormat="1" ht="25.5">
      <c r="A77" s="7"/>
      <c r="B77" s="7">
        <v>3210</v>
      </c>
      <c r="C77" s="49"/>
      <c r="D77" s="7"/>
      <c r="E77" s="7" t="s">
        <v>281</v>
      </c>
      <c r="F77" s="153">
        <v>82.494</v>
      </c>
      <c r="G77" s="7"/>
      <c r="H77" s="7"/>
      <c r="I77" s="134">
        <f t="shared" si="3"/>
        <v>82.494</v>
      </c>
    </row>
    <row r="78" spans="1:9" s="131" customFormat="1" ht="25.5">
      <c r="A78" s="7"/>
      <c r="B78" s="7">
        <v>3210</v>
      </c>
      <c r="C78" s="49"/>
      <c r="D78" s="7"/>
      <c r="E78" s="7" t="s">
        <v>310</v>
      </c>
      <c r="F78" s="153">
        <v>160</v>
      </c>
      <c r="G78" s="7"/>
      <c r="H78" s="7"/>
      <c r="I78" s="134">
        <f t="shared" si="3"/>
        <v>160</v>
      </c>
    </row>
    <row r="79" spans="1:9" s="165" customFormat="1" ht="13.5">
      <c r="A79" s="15"/>
      <c r="B79" s="15"/>
      <c r="C79" s="52"/>
      <c r="D79" s="15"/>
      <c r="E79" s="15" t="s">
        <v>77</v>
      </c>
      <c r="F79" s="162">
        <f>F73+F76</f>
        <v>337.876</v>
      </c>
      <c r="G79" s="15"/>
      <c r="H79" s="15"/>
      <c r="I79" s="134">
        <f t="shared" si="3"/>
        <v>337.876</v>
      </c>
    </row>
    <row r="80" spans="1:9" s="5" customFormat="1" ht="14.25" hidden="1">
      <c r="A80" s="4"/>
      <c r="B80" s="4"/>
      <c r="C80" s="27"/>
      <c r="D80" s="4"/>
      <c r="E80" s="4"/>
      <c r="F80" s="14"/>
      <c r="G80" s="4"/>
      <c r="H80" s="4"/>
      <c r="I80" s="14"/>
    </row>
    <row r="81" spans="1:9" s="5" customFormat="1" ht="14.25" hidden="1">
      <c r="A81" s="4"/>
      <c r="B81" s="4"/>
      <c r="C81" s="27"/>
      <c r="D81" s="4"/>
      <c r="E81" s="4"/>
      <c r="F81" s="14"/>
      <c r="G81" s="4"/>
      <c r="H81" s="4"/>
      <c r="I81" s="14"/>
    </row>
    <row r="82" spans="1:9" s="5" customFormat="1" ht="14.25" hidden="1">
      <c r="A82" s="4"/>
      <c r="B82" s="4"/>
      <c r="C82" s="27"/>
      <c r="D82" s="4"/>
      <c r="E82" s="4"/>
      <c r="F82" s="14"/>
      <c r="G82" s="4"/>
      <c r="H82" s="4"/>
      <c r="I82" s="14"/>
    </row>
    <row r="83" spans="1:9" s="5" customFormat="1" ht="3" customHeight="1" hidden="1">
      <c r="A83" s="4"/>
      <c r="B83" s="4"/>
      <c r="C83" s="4"/>
      <c r="D83" s="4"/>
      <c r="E83" s="4"/>
      <c r="F83" s="14"/>
      <c r="G83" s="4"/>
      <c r="H83" s="4"/>
      <c r="I83" s="14"/>
    </row>
    <row r="84" spans="1:9" s="5" customFormat="1" ht="3" customHeight="1" hidden="1">
      <c r="A84" s="23"/>
      <c r="B84" s="23"/>
      <c r="C84" s="23"/>
      <c r="D84" s="23"/>
      <c r="E84" s="23"/>
      <c r="F84" s="24"/>
      <c r="G84" s="23"/>
      <c r="H84" s="23"/>
      <c r="I84" s="24"/>
    </row>
    <row r="85" spans="1:9" s="5" customFormat="1" ht="3" customHeight="1" hidden="1">
      <c r="A85" s="23"/>
      <c r="B85" s="23"/>
      <c r="C85" s="23"/>
      <c r="D85" s="23"/>
      <c r="E85" s="23"/>
      <c r="F85" s="24"/>
      <c r="G85" s="23"/>
      <c r="H85" s="23"/>
      <c r="I85" s="24"/>
    </row>
    <row r="86" spans="1:9" s="5" customFormat="1" ht="3" customHeight="1" hidden="1">
      <c r="A86" s="23"/>
      <c r="B86" s="23"/>
      <c r="C86" s="23"/>
      <c r="D86" s="23"/>
      <c r="E86" s="23"/>
      <c r="F86" s="24"/>
      <c r="G86" s="23"/>
      <c r="H86" s="23"/>
      <c r="I86" s="24"/>
    </row>
    <row r="87" spans="1:9" s="5" customFormat="1" ht="3" customHeight="1" hidden="1">
      <c r="A87" s="23"/>
      <c r="B87" s="23"/>
      <c r="C87" s="23"/>
      <c r="D87" s="23"/>
      <c r="E87" s="23"/>
      <c r="F87" s="24"/>
      <c r="G87" s="23"/>
      <c r="H87" s="23"/>
      <c r="I87" s="24"/>
    </row>
    <row r="88" spans="1:9" s="5" customFormat="1" ht="3" customHeight="1" hidden="1">
      <c r="A88" s="23"/>
      <c r="B88" s="23"/>
      <c r="C88" s="23"/>
      <c r="D88" s="23"/>
      <c r="E88" s="23"/>
      <c r="F88" s="24"/>
      <c r="G88" s="23"/>
      <c r="H88" s="23"/>
      <c r="I88" s="24"/>
    </row>
    <row r="89" spans="1:9" s="5" customFormat="1" ht="3" customHeight="1" hidden="1">
      <c r="A89" s="23"/>
      <c r="B89" s="23"/>
      <c r="C89" s="23"/>
      <c r="D89" s="23"/>
      <c r="E89" s="23"/>
      <c r="F89" s="24"/>
      <c r="G89" s="23"/>
      <c r="H89" s="23"/>
      <c r="I89" s="24"/>
    </row>
    <row r="90" spans="1:9" s="5" customFormat="1" ht="3" customHeight="1">
      <c r="A90" s="23"/>
      <c r="B90" s="23"/>
      <c r="C90" s="23"/>
      <c r="D90" s="23"/>
      <c r="E90" s="23"/>
      <c r="F90" s="24"/>
      <c r="G90" s="23"/>
      <c r="H90" s="23"/>
      <c r="I90" s="24"/>
    </row>
    <row r="91" spans="2:9" ht="5.25" customHeight="1">
      <c r="B91" s="25"/>
      <c r="C91" s="25"/>
      <c r="D91" s="25"/>
      <c r="E91" s="25"/>
      <c r="F91" s="26"/>
      <c r="G91" s="25"/>
      <c r="H91" s="25"/>
      <c r="I91" s="26"/>
    </row>
    <row r="92" spans="1:9" ht="9" customHeight="1">
      <c r="A92" s="210" t="s">
        <v>295</v>
      </c>
      <c r="B92" s="210"/>
      <c r="C92" s="210"/>
      <c r="D92" s="210"/>
      <c r="E92" s="210"/>
      <c r="F92" s="210"/>
      <c r="G92" s="210"/>
      <c r="H92" s="210"/>
      <c r="I92" s="210"/>
    </row>
    <row r="93" spans="1:16" s="5" customFormat="1" ht="9" customHeight="1">
      <c r="A93" s="210" t="s">
        <v>296</v>
      </c>
      <c r="B93" s="210"/>
      <c r="C93" s="210"/>
      <c r="D93" s="210"/>
      <c r="E93" s="210"/>
      <c r="F93" s="210"/>
      <c r="G93" s="210"/>
      <c r="H93" s="210"/>
      <c r="I93" s="210"/>
      <c r="J93" s="8"/>
      <c r="K93" s="8"/>
      <c r="L93" s="8"/>
      <c r="M93" s="8"/>
      <c r="N93" s="8"/>
      <c r="O93" s="8"/>
      <c r="P93" s="8"/>
    </row>
    <row r="94" spans="1:16" ht="9" customHeight="1">
      <c r="A94" s="210" t="s">
        <v>62</v>
      </c>
      <c r="B94" s="210"/>
      <c r="C94" s="210"/>
      <c r="D94" s="210"/>
      <c r="E94" s="210"/>
      <c r="F94" s="210"/>
      <c r="G94" s="210"/>
      <c r="H94" s="210"/>
      <c r="I94" s="210"/>
      <c r="J94" s="8"/>
      <c r="K94" s="8"/>
      <c r="L94" s="8"/>
      <c r="M94" s="8"/>
      <c r="N94" s="8"/>
      <c r="O94" s="8"/>
      <c r="P94" s="8"/>
    </row>
    <row r="95" ht="3.75" customHeight="1"/>
    <row r="96" ht="13.5" hidden="1"/>
    <row r="97" spans="1:6" ht="13.5" customHeight="1">
      <c r="A97" s="186" t="s">
        <v>136</v>
      </c>
      <c r="B97" s="186"/>
      <c r="C97" s="186"/>
      <c r="D97" s="186"/>
      <c r="E97" s="186"/>
      <c r="F97" s="186"/>
    </row>
  </sheetData>
  <sheetProtection/>
  <mergeCells count="20">
    <mergeCell ref="C8:C10"/>
    <mergeCell ref="I8:I10"/>
    <mergeCell ref="F1:H1"/>
    <mergeCell ref="B8:B10"/>
    <mergeCell ref="H7:I7"/>
    <mergeCell ref="B5:I5"/>
    <mergeCell ref="F2:I2"/>
    <mergeCell ref="F3:I3"/>
    <mergeCell ref="G8:G10"/>
    <mergeCell ref="H8:H10"/>
    <mergeCell ref="A97:F97"/>
    <mergeCell ref="A8:A10"/>
    <mergeCell ref="A94:I94"/>
    <mergeCell ref="A93:I93"/>
    <mergeCell ref="A92:I92"/>
    <mergeCell ref="E8:E10"/>
    <mergeCell ref="F8:F10"/>
    <mergeCell ref="C30:C34"/>
    <mergeCell ref="B30:B34"/>
    <mergeCell ref="D8:D10"/>
  </mergeCells>
  <printOptions/>
  <pageMargins left="0.11811023622047245" right="0.11811023622047245" top="0.1968503937007874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69"/>
  <sheetViews>
    <sheetView zoomScalePageLayoutView="0" workbookViewId="0" topLeftCell="A46">
      <selection activeCell="Q42" sqref="Q42"/>
    </sheetView>
  </sheetViews>
  <sheetFormatPr defaultColWidth="9.140625" defaultRowHeight="15"/>
  <cols>
    <col min="1" max="1" width="10.57421875" style="0" customWidth="1"/>
    <col min="7" max="13" width="0" style="0" hidden="1" customWidth="1"/>
  </cols>
  <sheetData>
    <row r="3" spans="1:14" ht="15">
      <c r="A3" s="133" t="s">
        <v>235</v>
      </c>
      <c r="B3" s="133">
        <v>1</v>
      </c>
      <c r="C3" s="133">
        <v>2</v>
      </c>
      <c r="D3" s="133">
        <v>3</v>
      </c>
      <c r="E3" s="133">
        <v>4</v>
      </c>
      <c r="F3" s="133">
        <v>5</v>
      </c>
      <c r="G3" s="133">
        <v>6</v>
      </c>
      <c r="H3" s="133">
        <v>7</v>
      </c>
      <c r="I3" s="133">
        <v>8</v>
      </c>
      <c r="J3" s="133">
        <v>9</v>
      </c>
      <c r="K3" s="133">
        <v>10</v>
      </c>
      <c r="L3" s="133">
        <v>11</v>
      </c>
      <c r="M3" s="133">
        <v>12</v>
      </c>
      <c r="N3" s="133" t="s">
        <v>236</v>
      </c>
    </row>
    <row r="4" spans="1:14" ht="15">
      <c r="A4" s="133">
        <v>11020200</v>
      </c>
      <c r="B4" s="133">
        <v>16900</v>
      </c>
      <c r="C4" s="133">
        <v>4000</v>
      </c>
      <c r="D4" s="133">
        <v>10000</v>
      </c>
      <c r="E4" s="133"/>
      <c r="F4" s="133"/>
      <c r="G4" s="133"/>
      <c r="H4" s="133"/>
      <c r="I4" s="133"/>
      <c r="J4" s="133"/>
      <c r="K4" s="133"/>
      <c r="L4" s="133"/>
      <c r="M4" s="133"/>
      <c r="N4" s="133">
        <f>SUM(B4:M4)</f>
        <v>30900</v>
      </c>
    </row>
    <row r="5" spans="1:14" ht="15">
      <c r="A5" s="133">
        <v>14021900</v>
      </c>
      <c r="B5" s="133"/>
      <c r="C5" s="133"/>
      <c r="D5" s="133">
        <v>54200</v>
      </c>
      <c r="E5" s="133"/>
      <c r="F5" s="133"/>
      <c r="G5" s="133"/>
      <c r="H5" s="133"/>
      <c r="I5" s="133"/>
      <c r="J5" s="133"/>
      <c r="K5" s="133"/>
      <c r="L5" s="133"/>
      <c r="M5" s="133"/>
      <c r="N5" s="133">
        <f aca="true" t="shared" si="0" ref="N5:N65">SUM(B5:M5)</f>
        <v>54200</v>
      </c>
    </row>
    <row r="6" spans="1:14" ht="15">
      <c r="A6" s="133">
        <v>14031900</v>
      </c>
      <c r="B6" s="133"/>
      <c r="C6" s="133"/>
      <c r="D6" s="133">
        <v>160000</v>
      </c>
      <c r="E6" s="133"/>
      <c r="F6" s="133"/>
      <c r="G6" s="133"/>
      <c r="H6" s="133"/>
      <c r="I6" s="133"/>
      <c r="J6" s="133"/>
      <c r="K6" s="133"/>
      <c r="L6" s="133"/>
      <c r="M6" s="133"/>
      <c r="N6" s="133">
        <f t="shared" si="0"/>
        <v>160000</v>
      </c>
    </row>
    <row r="7" spans="1:14" ht="15">
      <c r="A7" s="133">
        <v>18050300</v>
      </c>
      <c r="B7" s="133">
        <v>12400</v>
      </c>
      <c r="C7" s="133">
        <v>57100</v>
      </c>
      <c r="D7" s="133">
        <v>13300</v>
      </c>
      <c r="E7" s="133"/>
      <c r="F7" s="133"/>
      <c r="G7" s="133"/>
      <c r="H7" s="133"/>
      <c r="I7" s="133"/>
      <c r="J7" s="133"/>
      <c r="K7" s="133"/>
      <c r="L7" s="133"/>
      <c r="M7" s="133"/>
      <c r="N7" s="133">
        <f t="shared" si="0"/>
        <v>82800</v>
      </c>
    </row>
    <row r="8" spans="1:14" ht="15">
      <c r="A8" s="133">
        <v>18050400</v>
      </c>
      <c r="B8" s="133"/>
      <c r="C8" s="133">
        <v>608000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>
        <f t="shared" si="0"/>
        <v>608000</v>
      </c>
    </row>
    <row r="9" spans="1:14" ht="15">
      <c r="A9" s="133">
        <v>18050500</v>
      </c>
      <c r="B9" s="133">
        <v>14000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>
        <f t="shared" si="0"/>
        <v>14000</v>
      </c>
    </row>
    <row r="10" spans="1:14" ht="15">
      <c r="A10" s="133">
        <v>22010300</v>
      </c>
      <c r="B10" s="133">
        <v>2600</v>
      </c>
      <c r="C10" s="133">
        <v>5200</v>
      </c>
      <c r="D10" s="133">
        <v>2400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>
        <f t="shared" si="0"/>
        <v>10200</v>
      </c>
    </row>
    <row r="11" spans="1:14" ht="15">
      <c r="A11" s="133">
        <v>22012500</v>
      </c>
      <c r="B11" s="133">
        <v>3900</v>
      </c>
      <c r="C11" s="133">
        <v>6100</v>
      </c>
      <c r="D11" s="133">
        <v>6200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>
        <f t="shared" si="0"/>
        <v>16200</v>
      </c>
    </row>
    <row r="12" spans="1:14" ht="15">
      <c r="A12" s="133">
        <v>22012600</v>
      </c>
      <c r="B12" s="133">
        <v>11100</v>
      </c>
      <c r="C12" s="133">
        <v>1100</v>
      </c>
      <c r="D12" s="133">
        <v>3300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>
        <f t="shared" si="0"/>
        <v>15500</v>
      </c>
    </row>
    <row r="13" spans="1:14" ht="15">
      <c r="A13" s="133">
        <v>22012900</v>
      </c>
      <c r="B13" s="133"/>
      <c r="C13" s="133"/>
      <c r="D13" s="133">
        <v>-4000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>
        <f t="shared" si="0"/>
        <v>-4000</v>
      </c>
    </row>
    <row r="14" spans="1:14" ht="15">
      <c r="A14" s="133">
        <v>24060300</v>
      </c>
      <c r="B14" s="133">
        <v>1000</v>
      </c>
      <c r="C14" s="133"/>
      <c r="D14" s="133">
        <v>2000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>
        <f t="shared" si="0"/>
        <v>3000</v>
      </c>
    </row>
    <row r="15" spans="1:14" ht="15">
      <c r="A15" s="133">
        <v>208100</v>
      </c>
      <c r="B15" s="133"/>
      <c r="C15" s="133"/>
      <c r="D15" s="133"/>
      <c r="E15" s="133">
        <v>2769900</v>
      </c>
      <c r="F15" s="133"/>
      <c r="G15" s="133"/>
      <c r="H15" s="133"/>
      <c r="I15" s="133"/>
      <c r="J15" s="133"/>
      <c r="K15" s="133"/>
      <c r="L15" s="133"/>
      <c r="M15" s="133"/>
      <c r="N15" s="133">
        <f t="shared" si="0"/>
        <v>2769900</v>
      </c>
    </row>
    <row r="16" spans="1:14" ht="15">
      <c r="A16" s="133">
        <v>208400</v>
      </c>
      <c r="B16" s="133"/>
      <c r="C16" s="133"/>
      <c r="D16" s="133">
        <v>-240800</v>
      </c>
      <c r="E16" s="133">
        <v>-2769900</v>
      </c>
      <c r="F16" s="133"/>
      <c r="G16" s="133"/>
      <c r="H16" s="133"/>
      <c r="I16" s="133"/>
      <c r="J16" s="133"/>
      <c r="K16" s="133"/>
      <c r="L16" s="133"/>
      <c r="M16" s="133"/>
      <c r="N16" s="133">
        <f t="shared" si="0"/>
        <v>-3010700</v>
      </c>
    </row>
    <row r="17" spans="1:14" ht="15">
      <c r="A17" s="133"/>
      <c r="B17" s="133">
        <f>SUM(B4:B16)</f>
        <v>61900</v>
      </c>
      <c r="C17" s="133">
        <f aca="true" t="shared" si="1" ref="C17:N17">SUM(C4:C16)</f>
        <v>681500</v>
      </c>
      <c r="D17" s="133">
        <f t="shared" si="1"/>
        <v>6600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133">
        <f t="shared" si="1"/>
        <v>0</v>
      </c>
      <c r="L17" s="133">
        <f t="shared" si="1"/>
        <v>0</v>
      </c>
      <c r="M17" s="133">
        <f t="shared" si="1"/>
        <v>0</v>
      </c>
      <c r="N17" s="133">
        <f t="shared" si="1"/>
        <v>750000</v>
      </c>
    </row>
    <row r="18" spans="1:14" ht="15">
      <c r="A18" s="133" t="s">
        <v>237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>
        <f t="shared" si="0"/>
        <v>0</v>
      </c>
    </row>
    <row r="19" spans="1:14" ht="15">
      <c r="A19" s="133" t="s">
        <v>238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>
        <f t="shared" si="0"/>
        <v>0</v>
      </c>
    </row>
    <row r="20" spans="1:14" ht="15">
      <c r="A20" s="133">
        <v>2210</v>
      </c>
      <c r="B20" s="133"/>
      <c r="C20" s="133">
        <v>100000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>
        <f t="shared" si="0"/>
        <v>100000</v>
      </c>
    </row>
    <row r="21" spans="1:14" ht="15">
      <c r="A21" s="133">
        <v>2240</v>
      </c>
      <c r="B21" s="133"/>
      <c r="C21" s="133"/>
      <c r="D21" s="133"/>
      <c r="E21" s="133">
        <v>-100000</v>
      </c>
      <c r="F21" s="133">
        <v>-100000</v>
      </c>
      <c r="G21" s="133"/>
      <c r="H21" s="133"/>
      <c r="I21" s="133"/>
      <c r="J21" s="133"/>
      <c r="K21" s="133"/>
      <c r="L21" s="133"/>
      <c r="M21" s="133"/>
      <c r="N21" s="133">
        <f t="shared" si="0"/>
        <v>-200000</v>
      </c>
    </row>
    <row r="22" spans="1:14" ht="8.2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>
        <f t="shared" si="0"/>
        <v>0</v>
      </c>
    </row>
    <row r="23" spans="1:14" ht="15">
      <c r="A23" s="133" t="s">
        <v>239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>
        <f t="shared" si="0"/>
        <v>0</v>
      </c>
    </row>
    <row r="24" spans="1:14" ht="15">
      <c r="A24" s="133">
        <v>2210</v>
      </c>
      <c r="B24" s="133"/>
      <c r="C24" s="133"/>
      <c r="D24" s="133"/>
      <c r="E24" s="133">
        <v>100000</v>
      </c>
      <c r="F24" s="133">
        <v>100000</v>
      </c>
      <c r="G24" s="133"/>
      <c r="H24" s="133"/>
      <c r="I24" s="133"/>
      <c r="J24" s="133"/>
      <c r="K24" s="133"/>
      <c r="L24" s="133"/>
      <c r="M24" s="133"/>
      <c r="N24" s="133">
        <f t="shared" si="0"/>
        <v>200000</v>
      </c>
    </row>
    <row r="25" spans="1:14" ht="1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>
        <f t="shared" si="0"/>
        <v>0</v>
      </c>
    </row>
    <row r="26" spans="1:14" ht="15">
      <c r="A26" s="133" t="s">
        <v>246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>
        <f t="shared" si="0"/>
        <v>0</v>
      </c>
    </row>
    <row r="27" spans="1:14" ht="15">
      <c r="A27" s="133">
        <v>2210</v>
      </c>
      <c r="B27" s="133">
        <v>10000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>
        <f t="shared" si="0"/>
        <v>10000</v>
      </c>
    </row>
    <row r="28" spans="1:14" ht="1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>
        <f t="shared" si="0"/>
        <v>0</v>
      </c>
    </row>
    <row r="29" spans="1:14" ht="15">
      <c r="A29" s="133" t="s">
        <v>247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>
        <f t="shared" si="0"/>
        <v>0</v>
      </c>
    </row>
    <row r="30" spans="1:14" ht="15">
      <c r="A30" s="133">
        <v>2210</v>
      </c>
      <c r="B30" s="133">
        <v>50000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>
        <f t="shared" si="0"/>
        <v>50000</v>
      </c>
    </row>
    <row r="31" spans="1:14" ht="1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>
        <f t="shared" si="0"/>
        <v>0</v>
      </c>
    </row>
    <row r="32" spans="1:14" ht="15">
      <c r="A32" s="133" t="s">
        <v>248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>
        <f t="shared" si="0"/>
        <v>0</v>
      </c>
    </row>
    <row r="33" spans="1:14" ht="15">
      <c r="A33" s="133">
        <v>2610</v>
      </c>
      <c r="B33" s="133">
        <v>1900</v>
      </c>
      <c r="C33" s="133">
        <v>31500</v>
      </c>
      <c r="D33" s="133">
        <v>6600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>
        <f t="shared" si="0"/>
        <v>40000</v>
      </c>
    </row>
    <row r="34" spans="1:14" ht="1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>
        <f t="shared" si="0"/>
        <v>0</v>
      </c>
    </row>
    <row r="35" spans="1:14" ht="15">
      <c r="A35" s="133" t="s">
        <v>245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>
        <f t="shared" si="0"/>
        <v>0</v>
      </c>
    </row>
    <row r="36" spans="1:14" ht="15">
      <c r="A36" s="133">
        <v>2111</v>
      </c>
      <c r="B36" s="133"/>
      <c r="C36" s="133"/>
      <c r="D36" s="133"/>
      <c r="E36" s="133"/>
      <c r="F36" s="133">
        <v>-194900</v>
      </c>
      <c r="G36" s="133"/>
      <c r="H36" s="133"/>
      <c r="I36" s="133"/>
      <c r="J36" s="133"/>
      <c r="K36" s="133"/>
      <c r="L36" s="133"/>
      <c r="M36" s="133"/>
      <c r="N36" s="133">
        <f t="shared" si="0"/>
        <v>-194900</v>
      </c>
    </row>
    <row r="37" spans="1:14" ht="15">
      <c r="A37" s="133">
        <v>2120</v>
      </c>
      <c r="B37" s="133"/>
      <c r="C37" s="133"/>
      <c r="D37" s="133"/>
      <c r="E37" s="133"/>
      <c r="F37" s="133">
        <v>-45100</v>
      </c>
      <c r="G37" s="133"/>
      <c r="H37" s="133"/>
      <c r="I37" s="133"/>
      <c r="J37" s="133"/>
      <c r="K37" s="133"/>
      <c r="L37" s="133"/>
      <c r="M37" s="133"/>
      <c r="N37" s="133">
        <f t="shared" si="0"/>
        <v>-45100</v>
      </c>
    </row>
    <row r="38" spans="1:14" ht="15">
      <c r="A38" s="133">
        <v>2210</v>
      </c>
      <c r="B38" s="133"/>
      <c r="C38" s="133">
        <v>500000</v>
      </c>
      <c r="D38" s="133"/>
      <c r="E38" s="133"/>
      <c r="F38" s="133">
        <v>240000</v>
      </c>
      <c r="G38" s="133"/>
      <c r="H38" s="133"/>
      <c r="I38" s="133"/>
      <c r="J38" s="133"/>
      <c r="K38" s="133"/>
      <c r="L38" s="133"/>
      <c r="M38" s="133"/>
      <c r="N38" s="133">
        <f t="shared" si="0"/>
        <v>740000</v>
      </c>
    </row>
    <row r="39" spans="1:14" ht="15">
      <c r="A39" s="133">
        <v>2240</v>
      </c>
      <c r="B39" s="133"/>
      <c r="C39" s="133">
        <v>50000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>
        <f t="shared" si="0"/>
        <v>50000</v>
      </c>
    </row>
    <row r="40" spans="1:14" ht="1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>
        <f t="shared" si="0"/>
        <v>0</v>
      </c>
    </row>
    <row r="41" spans="1:14" ht="15">
      <c r="A41" s="133"/>
      <c r="B41" s="133">
        <f>SUM(B20:B39)</f>
        <v>61900</v>
      </c>
      <c r="C41" s="133">
        <f aca="true" t="shared" si="2" ref="C41:L41">SUM(C20:C39)</f>
        <v>681500</v>
      </c>
      <c r="D41" s="133">
        <f t="shared" si="2"/>
        <v>6600</v>
      </c>
      <c r="E41" s="133">
        <f t="shared" si="2"/>
        <v>0</v>
      </c>
      <c r="F41" s="133">
        <f t="shared" si="2"/>
        <v>0</v>
      </c>
      <c r="G41" s="133">
        <f t="shared" si="2"/>
        <v>0</v>
      </c>
      <c r="H41" s="133">
        <f t="shared" si="2"/>
        <v>0</v>
      </c>
      <c r="I41" s="133">
        <f t="shared" si="2"/>
        <v>0</v>
      </c>
      <c r="J41" s="133">
        <f t="shared" si="2"/>
        <v>0</v>
      </c>
      <c r="K41" s="133">
        <f t="shared" si="2"/>
        <v>0</v>
      </c>
      <c r="L41" s="133">
        <f t="shared" si="2"/>
        <v>0</v>
      </c>
      <c r="M41" s="133"/>
      <c r="N41" s="133">
        <f t="shared" si="0"/>
        <v>750000</v>
      </c>
    </row>
    <row r="42" spans="1:14" ht="1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>
        <f t="shared" si="0"/>
        <v>0</v>
      </c>
    </row>
    <row r="43" spans="1:14" ht="15">
      <c r="A43" s="133" t="s">
        <v>240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>
        <f t="shared" si="0"/>
        <v>0</v>
      </c>
    </row>
    <row r="44" spans="1:14" ht="15">
      <c r="A44" s="133">
        <v>3122</v>
      </c>
      <c r="B44" s="133"/>
      <c r="C44" s="133"/>
      <c r="D44" s="133"/>
      <c r="E44" s="133">
        <v>-190000</v>
      </c>
      <c r="F44" s="133"/>
      <c r="G44" s="133"/>
      <c r="H44" s="133"/>
      <c r="I44" s="133"/>
      <c r="J44" s="133"/>
      <c r="K44" s="133"/>
      <c r="L44" s="133"/>
      <c r="M44" s="133"/>
      <c r="N44" s="133">
        <f t="shared" si="0"/>
        <v>-190000</v>
      </c>
    </row>
    <row r="45" spans="1:14" ht="1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>
        <f t="shared" si="0"/>
        <v>0</v>
      </c>
    </row>
    <row r="46" spans="1:14" ht="15">
      <c r="A46" s="133" t="s">
        <v>241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>
        <f t="shared" si="0"/>
        <v>0</v>
      </c>
    </row>
    <row r="47" spans="1:14" ht="15">
      <c r="A47" s="133">
        <v>208400</v>
      </c>
      <c r="B47" s="133"/>
      <c r="C47" s="133"/>
      <c r="D47" s="133"/>
      <c r="E47" s="133">
        <v>1050000</v>
      </c>
      <c r="F47" s="133"/>
      <c r="G47" s="133"/>
      <c r="H47" s="133"/>
      <c r="I47" s="133"/>
      <c r="J47" s="133"/>
      <c r="K47" s="133"/>
      <c r="L47" s="133"/>
      <c r="M47" s="133"/>
      <c r="N47" s="133">
        <f t="shared" si="0"/>
        <v>1050000</v>
      </c>
    </row>
    <row r="48" spans="1:14" ht="15">
      <c r="A48" s="133">
        <v>3122</v>
      </c>
      <c r="B48" s="133"/>
      <c r="C48" s="133"/>
      <c r="D48" s="133"/>
      <c r="E48" s="133">
        <v>1240000</v>
      </c>
      <c r="F48" s="133"/>
      <c r="G48" s="133"/>
      <c r="H48" s="133"/>
      <c r="I48" s="133"/>
      <c r="J48" s="133"/>
      <c r="K48" s="133"/>
      <c r="L48" s="133"/>
      <c r="M48" s="133"/>
      <c r="N48" s="133">
        <f t="shared" si="0"/>
        <v>1240000</v>
      </c>
    </row>
    <row r="49" spans="1:14" ht="1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>
        <f t="shared" si="0"/>
        <v>0</v>
      </c>
    </row>
    <row r="50" spans="1:14" ht="15">
      <c r="A50" s="133" t="s">
        <v>242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>
        <f t="shared" si="0"/>
        <v>0</v>
      </c>
    </row>
    <row r="51" spans="1:14" ht="15">
      <c r="A51" s="133">
        <v>208400</v>
      </c>
      <c r="B51" s="133"/>
      <c r="C51" s="133"/>
      <c r="D51" s="133">
        <v>67000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3">
        <f t="shared" si="0"/>
        <v>67000</v>
      </c>
    </row>
    <row r="52" spans="1:14" ht="15">
      <c r="A52" s="133">
        <v>3110</v>
      </c>
      <c r="B52" s="133"/>
      <c r="C52" s="133"/>
      <c r="D52" s="133">
        <v>67000</v>
      </c>
      <c r="E52" s="133"/>
      <c r="F52" s="133"/>
      <c r="G52" s="133"/>
      <c r="H52" s="133"/>
      <c r="I52" s="133"/>
      <c r="J52" s="133"/>
      <c r="K52" s="133"/>
      <c r="L52" s="133"/>
      <c r="M52" s="133"/>
      <c r="N52" s="133">
        <f t="shared" si="0"/>
        <v>67000</v>
      </c>
    </row>
    <row r="53" spans="1:14" ht="1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>
        <f t="shared" si="0"/>
        <v>0</v>
      </c>
    </row>
    <row r="54" spans="1:14" ht="15">
      <c r="A54" s="133" t="s">
        <v>243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>
        <f t="shared" si="0"/>
        <v>0</v>
      </c>
    </row>
    <row r="55" spans="1:14" ht="15">
      <c r="A55" s="133">
        <v>208400</v>
      </c>
      <c r="B55" s="133"/>
      <c r="C55" s="133"/>
      <c r="D55" s="133"/>
      <c r="E55" s="133">
        <v>1165000</v>
      </c>
      <c r="F55" s="133"/>
      <c r="G55" s="133"/>
      <c r="H55" s="133"/>
      <c r="I55" s="133"/>
      <c r="J55" s="133"/>
      <c r="K55" s="133"/>
      <c r="L55" s="133"/>
      <c r="M55" s="133"/>
      <c r="N55" s="133">
        <f t="shared" si="0"/>
        <v>1165000</v>
      </c>
    </row>
    <row r="56" spans="1:14" ht="15">
      <c r="A56" s="133">
        <v>3110</v>
      </c>
      <c r="B56" s="133"/>
      <c r="C56" s="133"/>
      <c r="D56" s="133"/>
      <c r="E56" s="133">
        <v>500000</v>
      </c>
      <c r="F56" s="133"/>
      <c r="G56" s="133"/>
      <c r="H56" s="133"/>
      <c r="I56" s="133"/>
      <c r="J56" s="133"/>
      <c r="K56" s="133"/>
      <c r="L56" s="133"/>
      <c r="M56" s="133"/>
      <c r="N56" s="133">
        <f t="shared" si="0"/>
        <v>500000</v>
      </c>
    </row>
    <row r="57" spans="1:14" ht="15">
      <c r="A57" s="145">
        <v>3132</v>
      </c>
      <c r="B57" s="133"/>
      <c r="C57" s="133"/>
      <c r="D57" s="133"/>
      <c r="E57" s="133">
        <v>665000</v>
      </c>
      <c r="F57" s="133"/>
      <c r="G57" s="133"/>
      <c r="H57" s="133"/>
      <c r="I57" s="133"/>
      <c r="J57" s="133"/>
      <c r="K57" s="133"/>
      <c r="L57" s="133"/>
      <c r="M57" s="133"/>
      <c r="N57" s="133">
        <f t="shared" si="0"/>
        <v>665000</v>
      </c>
    </row>
    <row r="58" spans="1:14" ht="15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>
        <f t="shared" si="0"/>
        <v>0</v>
      </c>
    </row>
    <row r="59" spans="1:14" ht="15">
      <c r="A59" s="133" t="s">
        <v>259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>
        <f t="shared" si="0"/>
        <v>0</v>
      </c>
    </row>
    <row r="60" spans="1:14" ht="15">
      <c r="A60" s="133">
        <v>208400</v>
      </c>
      <c r="B60" s="133"/>
      <c r="C60" s="133"/>
      <c r="D60" s="133">
        <v>150000</v>
      </c>
      <c r="E60" s="133"/>
      <c r="F60" s="133"/>
      <c r="G60" s="133"/>
      <c r="H60" s="133"/>
      <c r="I60" s="133"/>
      <c r="J60" s="133"/>
      <c r="K60" s="133"/>
      <c r="L60" s="133"/>
      <c r="M60" s="133"/>
      <c r="N60" s="133">
        <f t="shared" si="0"/>
        <v>150000</v>
      </c>
    </row>
    <row r="61" spans="1:14" ht="15">
      <c r="A61" s="133">
        <v>3110</v>
      </c>
      <c r="B61" s="133"/>
      <c r="C61" s="133"/>
      <c r="D61" s="133">
        <v>150000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33">
        <f t="shared" si="0"/>
        <v>150000</v>
      </c>
    </row>
    <row r="62" spans="1:14" ht="15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>
        <f t="shared" si="0"/>
        <v>0</v>
      </c>
    </row>
    <row r="63" spans="1:14" ht="15">
      <c r="A63" s="133" t="s">
        <v>260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>
        <f t="shared" si="0"/>
        <v>0</v>
      </c>
    </row>
    <row r="64" spans="1:14" ht="15">
      <c r="A64" s="133">
        <v>208400</v>
      </c>
      <c r="B64" s="133"/>
      <c r="C64" s="133"/>
      <c r="D64" s="133">
        <v>23800</v>
      </c>
      <c r="E64" s="133">
        <v>554900</v>
      </c>
      <c r="F64" s="133"/>
      <c r="G64" s="133"/>
      <c r="H64" s="133"/>
      <c r="I64" s="133"/>
      <c r="J64" s="133"/>
      <c r="K64" s="133"/>
      <c r="L64" s="133"/>
      <c r="M64" s="133"/>
      <c r="N64" s="133">
        <f t="shared" si="0"/>
        <v>578700</v>
      </c>
    </row>
    <row r="65" spans="1:14" ht="15">
      <c r="A65" s="133">
        <v>3132</v>
      </c>
      <c r="B65" s="133"/>
      <c r="C65" s="133"/>
      <c r="D65" s="133">
        <v>23800</v>
      </c>
      <c r="E65" s="133">
        <v>554900</v>
      </c>
      <c r="F65" s="133"/>
      <c r="G65" s="133"/>
      <c r="H65" s="133"/>
      <c r="I65" s="133"/>
      <c r="J65" s="133"/>
      <c r="K65" s="133"/>
      <c r="L65" s="133"/>
      <c r="M65" s="133"/>
      <c r="N65" s="133">
        <f t="shared" si="0"/>
        <v>578700</v>
      </c>
    </row>
    <row r="67" ht="15">
      <c r="A67" t="s">
        <v>261</v>
      </c>
    </row>
    <row r="68" spans="1:4" ht="15">
      <c r="A68">
        <v>41053900</v>
      </c>
      <c r="D68">
        <v>200000</v>
      </c>
    </row>
    <row r="69" spans="1:4" ht="15">
      <c r="A69">
        <v>3131</v>
      </c>
      <c r="D69">
        <v>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8"/>
  <sheetViews>
    <sheetView zoomScale="115" zoomScaleNormal="115" zoomScalePageLayoutView="0" workbookViewId="0" topLeftCell="A1">
      <selection activeCell="F100" sqref="F100"/>
    </sheetView>
  </sheetViews>
  <sheetFormatPr defaultColWidth="9.140625" defaultRowHeight="15"/>
  <cols>
    <col min="1" max="1" width="10.421875" style="0" customWidth="1"/>
    <col min="2" max="2" width="46.421875" style="0" customWidth="1"/>
    <col min="3" max="3" width="11.140625" style="0" customWidth="1"/>
    <col min="4" max="4" width="10.140625" style="0" customWidth="1"/>
    <col min="5" max="5" width="10.8515625" style="0" customWidth="1"/>
    <col min="6" max="6" width="8.7109375" style="0" customWidth="1"/>
  </cols>
  <sheetData>
    <row r="1" s="84" customFormat="1" ht="3" customHeight="1"/>
    <row r="2" spans="1:6" ht="15">
      <c r="A2" s="178" t="s">
        <v>262</v>
      </c>
      <c r="B2" s="178"/>
      <c r="C2" s="178"/>
      <c r="D2" s="178"/>
      <c r="E2" s="178"/>
      <c r="F2" s="178"/>
    </row>
    <row r="3" spans="1:6" ht="15">
      <c r="A3" s="178" t="s">
        <v>263</v>
      </c>
      <c r="B3" s="178"/>
      <c r="C3" s="178"/>
      <c r="D3" s="178"/>
      <c r="E3" s="178"/>
      <c r="F3" s="178"/>
    </row>
    <row r="4" spans="1:6" s="128" customFormat="1" ht="33.75" customHeight="1">
      <c r="A4" s="221" t="s">
        <v>324</v>
      </c>
      <c r="B4" s="221"/>
      <c r="C4" s="221"/>
      <c r="D4" s="221"/>
      <c r="E4" s="221"/>
      <c r="F4" s="221"/>
    </row>
    <row r="5" spans="5:6" ht="15">
      <c r="E5" s="176" t="s">
        <v>34</v>
      </c>
      <c r="F5" s="176"/>
    </row>
    <row r="6" spans="1:6" s="85" customFormat="1" ht="12.75" customHeight="1">
      <c r="A6" s="181" t="s">
        <v>1</v>
      </c>
      <c r="B6" s="181" t="s">
        <v>157</v>
      </c>
      <c r="C6" s="181" t="s">
        <v>7</v>
      </c>
      <c r="D6" s="181" t="s">
        <v>2</v>
      </c>
      <c r="E6" s="183" t="s">
        <v>3</v>
      </c>
      <c r="F6" s="184"/>
    </row>
    <row r="7" spans="1:6" s="85" customFormat="1" ht="38.25">
      <c r="A7" s="182"/>
      <c r="B7" s="182"/>
      <c r="C7" s="182"/>
      <c r="D7" s="182"/>
      <c r="E7" s="86" t="s">
        <v>7</v>
      </c>
      <c r="F7" s="86" t="s">
        <v>158</v>
      </c>
    </row>
    <row r="8" spans="1:6" ht="15">
      <c r="A8" s="86">
        <v>1</v>
      </c>
      <c r="B8" s="86">
        <v>2</v>
      </c>
      <c r="C8" s="86">
        <v>3</v>
      </c>
      <c r="D8" s="86">
        <v>4</v>
      </c>
      <c r="E8" s="86">
        <v>5</v>
      </c>
      <c r="F8" s="86">
        <v>6</v>
      </c>
    </row>
    <row r="9" spans="1:6" s="89" customFormat="1" ht="15" hidden="1">
      <c r="A9" s="87">
        <v>10000000</v>
      </c>
      <c r="B9" s="88" t="s">
        <v>159</v>
      </c>
      <c r="C9" s="9">
        <f>SUM(D9:E9)</f>
        <v>0</v>
      </c>
      <c r="D9" s="9">
        <f>D10+D12+D16+D22+D28+D46</f>
        <v>0</v>
      </c>
      <c r="E9" s="9">
        <f>E10+E12+E16+E22+E28+E46</f>
        <v>0</v>
      </c>
      <c r="F9" s="9">
        <f>F10+F12+F16+F22+F28+F46</f>
        <v>0</v>
      </c>
    </row>
    <row r="10" spans="1:6" ht="15.75" customHeight="1" hidden="1">
      <c r="A10" s="90">
        <v>11020000</v>
      </c>
      <c r="B10" s="91" t="s">
        <v>160</v>
      </c>
      <c r="C10" s="11">
        <f>SUM(D10:E10)</f>
        <v>0</v>
      </c>
      <c r="D10" s="29">
        <f>D11</f>
        <v>0</v>
      </c>
      <c r="E10" s="29">
        <f>E11</f>
        <v>0</v>
      </c>
      <c r="F10" s="29">
        <f>F11</f>
        <v>0</v>
      </c>
    </row>
    <row r="11" spans="1:6" ht="25.5" hidden="1">
      <c r="A11" s="92">
        <v>11020200</v>
      </c>
      <c r="B11" s="92" t="s">
        <v>161</v>
      </c>
      <c r="C11" s="11">
        <f>SUM(D11:E11)</f>
        <v>0</v>
      </c>
      <c r="D11" s="11"/>
      <c r="E11" s="11"/>
      <c r="F11" s="11"/>
    </row>
    <row r="12" spans="1:6" s="89" customFormat="1" ht="15" hidden="1">
      <c r="A12" s="93">
        <v>12000000</v>
      </c>
      <c r="B12" s="94" t="s">
        <v>162</v>
      </c>
      <c r="C12" s="9">
        <f aca="true" t="shared" si="0" ref="C12:C80">SUM(D12:E12)</f>
        <v>0</v>
      </c>
      <c r="D12" s="9">
        <f>D13</f>
        <v>0</v>
      </c>
      <c r="E12" s="9">
        <f>E13</f>
        <v>0</v>
      </c>
      <c r="F12" s="9">
        <f>F13</f>
        <v>0</v>
      </c>
    </row>
    <row r="13" spans="1:6" s="89" customFormat="1" ht="24.75" customHeight="1" hidden="1">
      <c r="A13" s="95">
        <v>12020000</v>
      </c>
      <c r="B13" s="96" t="s">
        <v>163</v>
      </c>
      <c r="C13" s="9">
        <f t="shared" si="0"/>
        <v>0</v>
      </c>
      <c r="D13" s="9">
        <f>SUM(D14:D15)</f>
        <v>0</v>
      </c>
      <c r="E13" s="9">
        <f>SUM(E14:E15)</f>
        <v>0</v>
      </c>
      <c r="F13" s="9">
        <f>SUM(F14:F15)</f>
        <v>0</v>
      </c>
    </row>
    <row r="14" spans="1:6" ht="32.25" customHeight="1" hidden="1">
      <c r="A14" s="7">
        <v>12020100</v>
      </c>
      <c r="B14" s="97" t="s">
        <v>164</v>
      </c>
      <c r="C14" s="11">
        <f t="shared" si="0"/>
        <v>0</v>
      </c>
      <c r="D14" s="11">
        <f>'[1]Доходи рік'!$C23/1000</f>
        <v>0</v>
      </c>
      <c r="E14" s="11"/>
      <c r="F14" s="11"/>
    </row>
    <row r="15" spans="1:6" ht="25.5" hidden="1">
      <c r="A15" s="7">
        <v>12020200</v>
      </c>
      <c r="B15" s="97" t="s">
        <v>165</v>
      </c>
      <c r="C15" s="11">
        <f t="shared" si="0"/>
        <v>0</v>
      </c>
      <c r="D15" s="11">
        <f>'[1]Доходи рік'!$C24/1000</f>
        <v>0</v>
      </c>
      <c r="E15" s="11"/>
      <c r="F15" s="11"/>
    </row>
    <row r="16" spans="1:6" s="89" customFormat="1" ht="27" hidden="1">
      <c r="A16" s="90">
        <v>13000000</v>
      </c>
      <c r="B16" s="91" t="s">
        <v>166</v>
      </c>
      <c r="C16" s="9">
        <f t="shared" si="0"/>
        <v>0</v>
      </c>
      <c r="D16" s="9">
        <f>D17</f>
        <v>0</v>
      </c>
      <c r="E16" s="9">
        <f>E17</f>
        <v>0</v>
      </c>
      <c r="F16" s="9">
        <f>F17</f>
        <v>0</v>
      </c>
    </row>
    <row r="17" spans="1:6" ht="15" hidden="1">
      <c r="A17" s="98">
        <v>13010000</v>
      </c>
      <c r="B17" s="99" t="s">
        <v>167</v>
      </c>
      <c r="C17" s="11">
        <f t="shared" si="0"/>
        <v>0</v>
      </c>
      <c r="D17" s="11">
        <f>SUM(D18:D21)</f>
        <v>0</v>
      </c>
      <c r="E17" s="11">
        <f>SUM(E18:E21)</f>
        <v>0</v>
      </c>
      <c r="F17" s="11">
        <f>SUM(F18:F21)</f>
        <v>0</v>
      </c>
    </row>
    <row r="18" spans="1:6" ht="51" hidden="1">
      <c r="A18" s="98">
        <v>13010200</v>
      </c>
      <c r="B18" s="99" t="s">
        <v>168</v>
      </c>
      <c r="C18" s="11">
        <f t="shared" si="0"/>
        <v>0</v>
      </c>
      <c r="D18" s="11">
        <f>'[1]Доходи рік'!$C27/1000</f>
        <v>0</v>
      </c>
      <c r="E18" s="11"/>
      <c r="F18" s="11"/>
    </row>
    <row r="19" spans="1:6" ht="25.5" customHeight="1" hidden="1">
      <c r="A19" s="98">
        <v>13020200</v>
      </c>
      <c r="B19" s="99" t="s">
        <v>169</v>
      </c>
      <c r="C19" s="11">
        <f t="shared" si="0"/>
        <v>0</v>
      </c>
      <c r="D19" s="11">
        <f>'[1]Доходи рік'!$C28/1000</f>
        <v>0</v>
      </c>
      <c r="E19" s="11"/>
      <c r="F19" s="11"/>
    </row>
    <row r="20" spans="1:6" ht="25.5" hidden="1">
      <c r="A20" s="98">
        <v>13030200</v>
      </c>
      <c r="B20" s="99" t="s">
        <v>170</v>
      </c>
      <c r="C20" s="11">
        <f t="shared" si="0"/>
        <v>0</v>
      </c>
      <c r="D20" s="11">
        <f>'[1]Доходи рік'!$C29/1000</f>
        <v>0</v>
      </c>
      <c r="E20" s="11"/>
      <c r="F20" s="11"/>
    </row>
    <row r="21" spans="1:6" ht="25.5" hidden="1">
      <c r="A21" s="98">
        <v>13030600</v>
      </c>
      <c r="B21" s="99" t="s">
        <v>171</v>
      </c>
      <c r="C21" s="11">
        <f t="shared" si="0"/>
        <v>0</v>
      </c>
      <c r="D21" s="11">
        <f>'[1]Доходи рік'!$C30/1000</f>
        <v>0</v>
      </c>
      <c r="E21" s="11"/>
      <c r="F21" s="11"/>
    </row>
    <row r="22" spans="1:6" s="89" customFormat="1" ht="15" hidden="1">
      <c r="A22" s="100">
        <v>14000000</v>
      </c>
      <c r="B22" s="94" t="s">
        <v>172</v>
      </c>
      <c r="C22" s="9">
        <f t="shared" si="0"/>
        <v>0</v>
      </c>
      <c r="D22" s="9">
        <f>D27+D23+D25</f>
        <v>0</v>
      </c>
      <c r="E22" s="9">
        <f>E27+E23+E25</f>
        <v>0</v>
      </c>
      <c r="F22" s="9">
        <f>F27+F23+F25</f>
        <v>0</v>
      </c>
    </row>
    <row r="23" spans="1:6" s="102" customFormat="1" ht="27" hidden="1">
      <c r="A23" s="101">
        <v>14020000</v>
      </c>
      <c r="B23" s="101" t="s">
        <v>173</v>
      </c>
      <c r="C23" s="29">
        <f t="shared" si="0"/>
        <v>0</v>
      </c>
      <c r="D23" s="29">
        <f>D24</f>
        <v>0</v>
      </c>
      <c r="E23" s="29">
        <f>E24</f>
        <v>0</v>
      </c>
      <c r="F23" s="29">
        <f>F24</f>
        <v>0</v>
      </c>
    </row>
    <row r="24" spans="1:6" s="89" customFormat="1" ht="15" hidden="1">
      <c r="A24" s="92">
        <v>14021900</v>
      </c>
      <c r="B24" s="92" t="s">
        <v>174</v>
      </c>
      <c r="C24" s="11">
        <f t="shared" si="0"/>
        <v>0</v>
      </c>
      <c r="D24" s="11"/>
      <c r="E24" s="11"/>
      <c r="F24" s="11"/>
    </row>
    <row r="25" spans="1:6" s="102" customFormat="1" ht="27" hidden="1">
      <c r="A25" s="101">
        <v>14030000</v>
      </c>
      <c r="B25" s="101" t="s">
        <v>175</v>
      </c>
      <c r="C25" s="29">
        <f t="shared" si="0"/>
        <v>0</v>
      </c>
      <c r="D25" s="29"/>
      <c r="E25" s="29">
        <f>E26</f>
        <v>0</v>
      </c>
      <c r="F25" s="29">
        <f>F26</f>
        <v>0</v>
      </c>
    </row>
    <row r="26" spans="1:6" s="89" customFormat="1" ht="15" hidden="1">
      <c r="A26" s="92">
        <v>14031900</v>
      </c>
      <c r="B26" s="92" t="s">
        <v>174</v>
      </c>
      <c r="C26" s="11">
        <f t="shared" si="0"/>
        <v>0</v>
      </c>
      <c r="D26" s="11"/>
      <c r="E26" s="11"/>
      <c r="F26" s="11"/>
    </row>
    <row r="27" spans="1:6" s="105" customFormat="1" ht="27" hidden="1">
      <c r="A27" s="103">
        <v>14040000</v>
      </c>
      <c r="B27" s="104" t="s">
        <v>176</v>
      </c>
      <c r="C27" s="29">
        <f t="shared" si="0"/>
        <v>0</v>
      </c>
      <c r="D27" s="29"/>
      <c r="E27" s="29"/>
      <c r="F27" s="29"/>
    </row>
    <row r="28" spans="1:6" s="89" customFormat="1" ht="17.25" customHeight="1" hidden="1">
      <c r="A28" s="15">
        <v>18000000</v>
      </c>
      <c r="B28" s="94" t="s">
        <v>177</v>
      </c>
      <c r="C28" s="9">
        <f t="shared" si="0"/>
        <v>0</v>
      </c>
      <c r="D28" s="9">
        <f>D29+D40+D42</f>
        <v>0</v>
      </c>
      <c r="E28" s="9">
        <f>E29+E40+E42</f>
        <v>0</v>
      </c>
      <c r="F28" s="9">
        <f>F29+F40+F42</f>
        <v>0</v>
      </c>
    </row>
    <row r="29" spans="1:6" ht="15" hidden="1">
      <c r="A29" s="7">
        <v>18010000</v>
      </c>
      <c r="B29" s="97" t="s">
        <v>178</v>
      </c>
      <c r="C29" s="11">
        <f t="shared" si="0"/>
        <v>0</v>
      </c>
      <c r="D29" s="11">
        <f>SUM(D30:D39)</f>
        <v>0</v>
      </c>
      <c r="E29" s="11">
        <f>SUM(E30:E39)</f>
        <v>0</v>
      </c>
      <c r="F29" s="11">
        <f>SUM(F30:F39)</f>
        <v>0</v>
      </c>
    </row>
    <row r="30" spans="1:6" ht="38.25" hidden="1">
      <c r="A30" s="7">
        <v>18010100</v>
      </c>
      <c r="B30" s="97" t="s">
        <v>179</v>
      </c>
      <c r="C30" s="11">
        <f t="shared" si="0"/>
        <v>0</v>
      </c>
      <c r="D30" s="11"/>
      <c r="E30" s="11"/>
      <c r="F30" s="11"/>
    </row>
    <row r="31" spans="1:6" ht="39" customHeight="1" hidden="1">
      <c r="A31" s="7">
        <v>18010200</v>
      </c>
      <c r="B31" s="97" t="s">
        <v>180</v>
      </c>
      <c r="C31" s="11">
        <f t="shared" si="0"/>
        <v>0</v>
      </c>
      <c r="D31" s="11"/>
      <c r="E31" s="11"/>
      <c r="F31" s="11"/>
    </row>
    <row r="32" spans="1:6" ht="38.25" hidden="1">
      <c r="A32" s="7">
        <v>18010300</v>
      </c>
      <c r="B32" s="97" t="s">
        <v>181</v>
      </c>
      <c r="C32" s="11">
        <f t="shared" si="0"/>
        <v>0</v>
      </c>
      <c r="D32" s="11"/>
      <c r="E32" s="11"/>
      <c r="F32" s="11"/>
    </row>
    <row r="33" spans="1:6" ht="38.25" hidden="1">
      <c r="A33" s="106">
        <v>18010400</v>
      </c>
      <c r="B33" s="97" t="s">
        <v>182</v>
      </c>
      <c r="C33" s="11">
        <f t="shared" si="0"/>
        <v>0</v>
      </c>
      <c r="D33" s="11"/>
      <c r="E33" s="11"/>
      <c r="F33" s="11"/>
    </row>
    <row r="34" spans="1:6" ht="15" hidden="1">
      <c r="A34" s="106">
        <v>18010500</v>
      </c>
      <c r="B34" s="97" t="s">
        <v>183</v>
      </c>
      <c r="C34" s="11">
        <f t="shared" si="0"/>
        <v>0</v>
      </c>
      <c r="D34" s="11"/>
      <c r="E34" s="11"/>
      <c r="F34" s="11"/>
    </row>
    <row r="35" spans="1:6" ht="15" hidden="1">
      <c r="A35" s="106">
        <v>18010600</v>
      </c>
      <c r="B35" s="97" t="s">
        <v>184</v>
      </c>
      <c r="C35" s="11">
        <f t="shared" si="0"/>
        <v>0</v>
      </c>
      <c r="D35" s="11"/>
      <c r="E35" s="11"/>
      <c r="F35" s="11"/>
    </row>
    <row r="36" spans="1:6" ht="15" hidden="1">
      <c r="A36" s="106">
        <v>18010700</v>
      </c>
      <c r="B36" s="97" t="s">
        <v>185</v>
      </c>
      <c r="C36" s="11">
        <f t="shared" si="0"/>
        <v>0</v>
      </c>
      <c r="D36" s="11"/>
      <c r="E36" s="11"/>
      <c r="F36" s="11"/>
    </row>
    <row r="37" spans="1:6" ht="15.75" customHeight="1" hidden="1">
      <c r="A37" s="106">
        <v>18010900</v>
      </c>
      <c r="B37" s="106" t="s">
        <v>186</v>
      </c>
      <c r="C37" s="11">
        <f t="shared" si="0"/>
        <v>0</v>
      </c>
      <c r="D37" s="11"/>
      <c r="E37" s="11"/>
      <c r="F37" s="11"/>
    </row>
    <row r="38" spans="1:6" s="109" customFormat="1" ht="12.75" customHeight="1" hidden="1">
      <c r="A38" s="107">
        <v>18011000</v>
      </c>
      <c r="B38" s="97" t="s">
        <v>187</v>
      </c>
      <c r="C38" s="11">
        <f t="shared" si="0"/>
        <v>0</v>
      </c>
      <c r="D38" s="11"/>
      <c r="E38" s="108"/>
      <c r="F38" s="108"/>
    </row>
    <row r="39" spans="1:6" s="109" customFormat="1" ht="15.75" customHeight="1" hidden="1">
      <c r="A39" s="107">
        <v>18011100</v>
      </c>
      <c r="B39" s="97" t="s">
        <v>188</v>
      </c>
      <c r="C39" s="11">
        <f t="shared" si="0"/>
        <v>0</v>
      </c>
      <c r="D39" s="11"/>
      <c r="E39" s="110"/>
      <c r="F39" s="108"/>
    </row>
    <row r="40" spans="1:6" s="89" customFormat="1" ht="15" hidden="1">
      <c r="A40" s="111">
        <v>18030000</v>
      </c>
      <c r="B40" s="96" t="s">
        <v>189</v>
      </c>
      <c r="C40" s="9">
        <f t="shared" si="0"/>
        <v>0</v>
      </c>
      <c r="D40" s="112">
        <f>D41</f>
        <v>0</v>
      </c>
      <c r="E40" s="112">
        <f>E41</f>
        <v>0</v>
      </c>
      <c r="F40" s="112">
        <f>F41</f>
        <v>0</v>
      </c>
    </row>
    <row r="41" spans="1:6" ht="15" hidden="1">
      <c r="A41" s="107">
        <v>18030100</v>
      </c>
      <c r="B41" s="107" t="s">
        <v>190</v>
      </c>
      <c r="C41" s="11">
        <f t="shared" si="0"/>
        <v>0</v>
      </c>
      <c r="D41" s="11"/>
      <c r="E41" s="11"/>
      <c r="F41" s="11"/>
    </row>
    <row r="42" spans="1:6" s="89" customFormat="1" ht="15" hidden="1">
      <c r="A42" s="16">
        <v>18050000</v>
      </c>
      <c r="B42" s="16" t="s">
        <v>191</v>
      </c>
      <c r="C42" s="9">
        <f t="shared" si="0"/>
        <v>0</v>
      </c>
      <c r="D42" s="9">
        <f>SUM(D43:D45)</f>
        <v>0</v>
      </c>
      <c r="E42" s="9">
        <f>SUM(E43:E45)</f>
        <v>0</v>
      </c>
      <c r="F42" s="9">
        <f>SUM(F43:F45)</f>
        <v>0</v>
      </c>
    </row>
    <row r="43" spans="1:6" ht="15" hidden="1">
      <c r="A43" s="7">
        <v>18050300</v>
      </c>
      <c r="B43" s="7" t="s">
        <v>192</v>
      </c>
      <c r="C43" s="11">
        <f t="shared" si="0"/>
        <v>0</v>
      </c>
      <c r="D43" s="11"/>
      <c r="E43" s="11"/>
      <c r="F43" s="11"/>
    </row>
    <row r="44" spans="1:6" ht="15" hidden="1">
      <c r="A44" s="7">
        <v>18050400</v>
      </c>
      <c r="B44" s="7" t="s">
        <v>193</v>
      </c>
      <c r="C44" s="11">
        <f t="shared" si="0"/>
        <v>0</v>
      </c>
      <c r="D44" s="11"/>
      <c r="E44" s="11"/>
      <c r="F44" s="11"/>
    </row>
    <row r="45" spans="1:6" ht="51.75" customHeight="1" hidden="1">
      <c r="A45" s="7">
        <v>18050500</v>
      </c>
      <c r="B45" s="97" t="s">
        <v>194</v>
      </c>
      <c r="C45" s="11">
        <f t="shared" si="0"/>
        <v>0</v>
      </c>
      <c r="D45" s="11"/>
      <c r="E45" s="11"/>
      <c r="F45" s="11"/>
    </row>
    <row r="46" spans="1:6" s="89" customFormat="1" ht="15" hidden="1">
      <c r="A46" s="15">
        <v>19000000</v>
      </c>
      <c r="B46" s="15" t="s">
        <v>195</v>
      </c>
      <c r="C46" s="9">
        <f t="shared" si="0"/>
        <v>0</v>
      </c>
      <c r="D46" s="9">
        <f>D47</f>
        <v>0</v>
      </c>
      <c r="E46" s="9">
        <f>E47</f>
        <v>0</v>
      </c>
      <c r="F46" s="9">
        <f>F47</f>
        <v>0</v>
      </c>
    </row>
    <row r="47" spans="1:6" s="89" customFormat="1" ht="15" hidden="1">
      <c r="A47" s="16">
        <v>19010000</v>
      </c>
      <c r="B47" s="16" t="s">
        <v>196</v>
      </c>
      <c r="C47" s="9">
        <f t="shared" si="0"/>
        <v>0</v>
      </c>
      <c r="D47" s="9">
        <f>SUM(D48:D50)</f>
        <v>0</v>
      </c>
      <c r="E47" s="9">
        <f>SUM(E48:E50)</f>
        <v>0</v>
      </c>
      <c r="F47" s="9">
        <f>SUM(F48:F50)</f>
        <v>0</v>
      </c>
    </row>
    <row r="48" spans="1:6" ht="39" customHeight="1" hidden="1">
      <c r="A48" s="7">
        <v>19010100</v>
      </c>
      <c r="B48" s="7" t="s">
        <v>197</v>
      </c>
      <c r="C48" s="11">
        <f t="shared" si="0"/>
        <v>0</v>
      </c>
      <c r="D48" s="11"/>
      <c r="E48" s="11"/>
      <c r="F48" s="11"/>
    </row>
    <row r="49" spans="1:6" ht="27.75" customHeight="1" hidden="1">
      <c r="A49" s="7">
        <v>19010200</v>
      </c>
      <c r="B49" s="7" t="s">
        <v>198</v>
      </c>
      <c r="C49" s="11">
        <f t="shared" si="0"/>
        <v>0</v>
      </c>
      <c r="D49" s="11"/>
      <c r="E49" s="11"/>
      <c r="F49" s="11"/>
    </row>
    <row r="50" spans="1:6" ht="41.25" customHeight="1" hidden="1">
      <c r="A50" s="7">
        <v>19010300</v>
      </c>
      <c r="B50" s="7" t="s">
        <v>199</v>
      </c>
      <c r="C50" s="11">
        <f t="shared" si="0"/>
        <v>0</v>
      </c>
      <c r="D50" s="11"/>
      <c r="E50" s="11"/>
      <c r="F50" s="11"/>
    </row>
    <row r="51" spans="1:6" s="89" customFormat="1" ht="18" customHeight="1">
      <c r="A51" s="113">
        <v>20000000</v>
      </c>
      <c r="B51" s="114" t="s">
        <v>200</v>
      </c>
      <c r="C51" s="9">
        <f t="shared" si="0"/>
        <v>26.0857</v>
      </c>
      <c r="D51" s="9">
        <f>D52+D63+D66+D69+D58</f>
        <v>0</v>
      </c>
      <c r="E51" s="9">
        <f>E52+E63+E66+E69</f>
        <v>26.0857</v>
      </c>
      <c r="F51" s="9">
        <f>F52+F63+F66+F69</f>
        <v>0</v>
      </c>
    </row>
    <row r="52" spans="1:6" s="89" customFormat="1" ht="15.75" customHeight="1" hidden="1">
      <c r="A52" s="115">
        <v>21000000</v>
      </c>
      <c r="B52" s="116" t="s">
        <v>201</v>
      </c>
      <c r="C52" s="9">
        <f t="shared" si="0"/>
        <v>0</v>
      </c>
      <c r="D52" s="9">
        <f>D53+D55</f>
        <v>0</v>
      </c>
      <c r="E52" s="9">
        <f>E53+E55</f>
        <v>0</v>
      </c>
      <c r="F52" s="9">
        <f>F53+F55</f>
        <v>0</v>
      </c>
    </row>
    <row r="53" spans="1:6" s="89" customFormat="1" ht="60.75" customHeight="1" hidden="1">
      <c r="A53" s="115">
        <v>21010000</v>
      </c>
      <c r="B53" s="142" t="s">
        <v>202</v>
      </c>
      <c r="C53" s="9">
        <f t="shared" si="0"/>
        <v>0</v>
      </c>
      <c r="D53" s="9">
        <f>D54</f>
        <v>0</v>
      </c>
      <c r="E53" s="9">
        <f>E54</f>
        <v>0</v>
      </c>
      <c r="F53" s="9">
        <f>F54</f>
        <v>0</v>
      </c>
    </row>
    <row r="54" spans="1:6" ht="38.25" hidden="1">
      <c r="A54" s="117">
        <v>21010300</v>
      </c>
      <c r="B54" s="118" t="s">
        <v>203</v>
      </c>
      <c r="C54" s="11">
        <f t="shared" si="0"/>
        <v>0</v>
      </c>
      <c r="D54" s="11"/>
      <c r="E54" s="11"/>
      <c r="F54" s="11"/>
    </row>
    <row r="55" spans="1:6" ht="15" hidden="1">
      <c r="A55" s="119">
        <v>21080000</v>
      </c>
      <c r="B55" s="120" t="s">
        <v>204</v>
      </c>
      <c r="C55" s="11">
        <f t="shared" si="0"/>
        <v>0</v>
      </c>
      <c r="D55" s="11">
        <f>SUM(D56:D57)</f>
        <v>0</v>
      </c>
      <c r="E55" s="11"/>
      <c r="F55" s="11"/>
    </row>
    <row r="56" spans="1:6" s="89" customFormat="1" ht="15" hidden="1">
      <c r="A56" s="121">
        <v>21081100</v>
      </c>
      <c r="B56" s="121" t="s">
        <v>205</v>
      </c>
      <c r="C56" s="11">
        <f t="shared" si="0"/>
        <v>0</v>
      </c>
      <c r="D56" s="11"/>
      <c r="E56" s="11"/>
      <c r="F56" s="11"/>
    </row>
    <row r="57" spans="1:6" s="89" customFormat="1" ht="39" customHeight="1" hidden="1">
      <c r="A57" s="121">
        <v>21081500</v>
      </c>
      <c r="B57" s="132" t="s">
        <v>234</v>
      </c>
      <c r="C57" s="11">
        <f t="shared" si="0"/>
        <v>0</v>
      </c>
      <c r="D57" s="10"/>
      <c r="E57" s="9"/>
      <c r="F57" s="9"/>
    </row>
    <row r="58" spans="1:6" s="89" customFormat="1" ht="15" hidden="1">
      <c r="A58" s="122">
        <v>22010000</v>
      </c>
      <c r="B58" s="122" t="s">
        <v>206</v>
      </c>
      <c r="C58" s="10">
        <f>SUM(C59:C62)</f>
        <v>0</v>
      </c>
      <c r="D58" s="10">
        <f>SUM(D59:D62)</f>
        <v>0</v>
      </c>
      <c r="E58" s="9"/>
      <c r="F58" s="9"/>
    </row>
    <row r="59" spans="1:6" s="128" customFormat="1" ht="38.25" hidden="1">
      <c r="A59" s="121">
        <v>22010300</v>
      </c>
      <c r="B59" s="132" t="s">
        <v>256</v>
      </c>
      <c r="C59" s="10">
        <f t="shared" si="0"/>
        <v>0</v>
      </c>
      <c r="D59" s="29"/>
      <c r="E59" s="11"/>
      <c r="F59" s="11"/>
    </row>
    <row r="60" spans="1:6" s="89" customFormat="1" ht="15" hidden="1">
      <c r="A60" s="121">
        <v>22012500</v>
      </c>
      <c r="B60" s="121" t="s">
        <v>207</v>
      </c>
      <c r="C60" s="10">
        <f t="shared" si="0"/>
        <v>0</v>
      </c>
      <c r="D60" s="11"/>
      <c r="E60" s="9"/>
      <c r="F60" s="9"/>
    </row>
    <row r="61" spans="1:6" s="89" customFormat="1" ht="25.5" hidden="1">
      <c r="A61" s="121">
        <v>22012600</v>
      </c>
      <c r="B61" s="121" t="s">
        <v>208</v>
      </c>
      <c r="C61" s="10">
        <f t="shared" si="0"/>
        <v>0</v>
      </c>
      <c r="D61" s="10"/>
      <c r="E61" s="9"/>
      <c r="F61" s="9"/>
    </row>
    <row r="62" spans="1:6" s="89" customFormat="1" ht="76.5" customHeight="1" hidden="1">
      <c r="A62" s="121">
        <v>22012900</v>
      </c>
      <c r="B62" s="121" t="s">
        <v>209</v>
      </c>
      <c r="C62" s="10">
        <f t="shared" si="0"/>
        <v>0</v>
      </c>
      <c r="D62" s="10"/>
      <c r="E62" s="9"/>
      <c r="F62" s="9"/>
    </row>
    <row r="63" spans="1:6" s="89" customFormat="1" ht="12.75" customHeight="1" hidden="1">
      <c r="A63" s="123">
        <v>22090000</v>
      </c>
      <c r="B63" s="123" t="s">
        <v>210</v>
      </c>
      <c r="C63" s="9">
        <f t="shared" si="0"/>
        <v>0</v>
      </c>
      <c r="D63" s="9">
        <f>SUM(D64:D65)</f>
        <v>0</v>
      </c>
      <c r="E63" s="9">
        <f>SUM(E64:E65)</f>
        <v>0</v>
      </c>
      <c r="F63" s="9">
        <f>SUM(F64:F65)</f>
        <v>0</v>
      </c>
    </row>
    <row r="64" spans="1:6" ht="38.25" hidden="1">
      <c r="A64" s="124">
        <v>22090100</v>
      </c>
      <c r="B64" s="124" t="s">
        <v>211</v>
      </c>
      <c r="C64" s="11">
        <f t="shared" si="0"/>
        <v>0</v>
      </c>
      <c r="D64" s="11"/>
      <c r="E64" s="11"/>
      <c r="F64" s="11"/>
    </row>
    <row r="65" spans="1:6" ht="39" customHeight="1" hidden="1">
      <c r="A65" s="124">
        <v>22090400</v>
      </c>
      <c r="B65" s="124" t="s">
        <v>212</v>
      </c>
      <c r="C65" s="11">
        <f t="shared" si="0"/>
        <v>0</v>
      </c>
      <c r="D65" s="11"/>
      <c r="E65" s="11"/>
      <c r="F65" s="11"/>
    </row>
    <row r="66" spans="1:6" s="89" customFormat="1" ht="15" hidden="1">
      <c r="A66" s="123">
        <v>24060000</v>
      </c>
      <c r="B66" s="123" t="s">
        <v>213</v>
      </c>
      <c r="C66" s="9">
        <f t="shared" si="0"/>
        <v>0</v>
      </c>
      <c r="D66" s="9">
        <f>D67+D68</f>
        <v>0</v>
      </c>
      <c r="E66" s="9">
        <f>E67+E68</f>
        <v>0</v>
      </c>
      <c r="F66" s="9">
        <f>F67+F68</f>
        <v>0</v>
      </c>
    </row>
    <row r="67" spans="1:6" s="89" customFormat="1" ht="15" hidden="1">
      <c r="A67" s="125">
        <v>24060300</v>
      </c>
      <c r="B67" s="125" t="s">
        <v>204</v>
      </c>
      <c r="C67" s="10">
        <f t="shared" si="0"/>
        <v>0</v>
      </c>
      <c r="D67" s="10"/>
      <c r="E67" s="9"/>
      <c r="F67" s="9"/>
    </row>
    <row r="68" spans="1:6" ht="38.25" hidden="1">
      <c r="A68" s="117">
        <v>24062100</v>
      </c>
      <c r="B68" s="7" t="s">
        <v>214</v>
      </c>
      <c r="C68" s="11">
        <f t="shared" si="0"/>
        <v>0</v>
      </c>
      <c r="D68" s="11">
        <f>'[1]Доходи рік'!C66/1000</f>
        <v>0</v>
      </c>
      <c r="E68" s="11">
        <f>'[1]Доходи рік'!D66/1000</f>
        <v>0</v>
      </c>
      <c r="F68" s="11"/>
    </row>
    <row r="69" spans="1:6" s="102" customFormat="1" ht="15">
      <c r="A69" s="15">
        <v>25000000</v>
      </c>
      <c r="B69" s="15" t="s">
        <v>215</v>
      </c>
      <c r="C69" s="75">
        <f t="shared" si="0"/>
        <v>26.0857</v>
      </c>
      <c r="D69" s="10">
        <f>D70+D75</f>
        <v>0</v>
      </c>
      <c r="E69" s="160">
        <f>E70+E75</f>
        <v>26.0857</v>
      </c>
      <c r="F69" s="10">
        <f>F70+F75</f>
        <v>0</v>
      </c>
    </row>
    <row r="70" spans="1:6" s="89" customFormat="1" ht="27" customHeight="1">
      <c r="A70" s="16">
        <v>25010000</v>
      </c>
      <c r="B70" s="126" t="s">
        <v>216</v>
      </c>
      <c r="C70" s="9">
        <f t="shared" si="0"/>
        <v>0</v>
      </c>
      <c r="D70" s="9">
        <f>SUM(D71:D72)</f>
        <v>0</v>
      </c>
      <c r="E70" s="14">
        <f>SUM(E71:E74)</f>
        <v>0</v>
      </c>
      <c r="F70" s="9">
        <f>SUM(F71:F72)</f>
        <v>0</v>
      </c>
    </row>
    <row r="71" spans="1:6" ht="25.5" hidden="1">
      <c r="A71" s="7">
        <v>25010100</v>
      </c>
      <c r="B71" s="127" t="s">
        <v>217</v>
      </c>
      <c r="C71" s="11">
        <f t="shared" si="0"/>
        <v>0</v>
      </c>
      <c r="D71" s="11"/>
      <c r="E71" s="13"/>
      <c r="F71" s="11"/>
    </row>
    <row r="72" spans="1:6" ht="25.5" hidden="1">
      <c r="A72" s="7">
        <v>25010200</v>
      </c>
      <c r="B72" s="127" t="s">
        <v>218</v>
      </c>
      <c r="C72" s="11">
        <f t="shared" si="0"/>
        <v>0</v>
      </c>
      <c r="D72" s="11"/>
      <c r="E72" s="13"/>
      <c r="F72" s="11"/>
    </row>
    <row r="73" spans="1:6" ht="15">
      <c r="A73" s="7">
        <v>25010300</v>
      </c>
      <c r="B73" s="127" t="s">
        <v>265</v>
      </c>
      <c r="C73" s="11">
        <f t="shared" si="0"/>
        <v>0</v>
      </c>
      <c r="D73" s="11"/>
      <c r="E73" s="13"/>
      <c r="F73" s="11"/>
    </row>
    <row r="74" spans="1:6" ht="25.5" hidden="1">
      <c r="A74" s="7">
        <v>25010400</v>
      </c>
      <c r="B74" s="127" t="s">
        <v>266</v>
      </c>
      <c r="C74" s="11">
        <f t="shared" si="0"/>
        <v>0</v>
      </c>
      <c r="D74" s="11"/>
      <c r="E74" s="13"/>
      <c r="F74" s="11"/>
    </row>
    <row r="75" spans="1:6" s="89" customFormat="1" ht="15">
      <c r="A75" s="16">
        <v>25020000</v>
      </c>
      <c r="B75" s="126" t="s">
        <v>219</v>
      </c>
      <c r="C75" s="75">
        <f t="shared" si="0"/>
        <v>26.0857</v>
      </c>
      <c r="D75" s="9">
        <f>SUM(D76:D77)</f>
        <v>0</v>
      </c>
      <c r="E75" s="161">
        <f>SUM(E76:E77)</f>
        <v>26.0857</v>
      </c>
      <c r="F75" s="9">
        <f>SUM(F76:F77)</f>
        <v>0</v>
      </c>
    </row>
    <row r="76" spans="1:6" s="128" customFormat="1" ht="15">
      <c r="A76" s="7">
        <v>25020100</v>
      </c>
      <c r="B76" s="127" t="s">
        <v>220</v>
      </c>
      <c r="C76" s="73">
        <f t="shared" si="0"/>
        <v>26.0857</v>
      </c>
      <c r="D76" s="11"/>
      <c r="E76" s="70">
        <v>26.0857</v>
      </c>
      <c r="F76" s="11"/>
    </row>
    <row r="77" spans="1:6" ht="38.25">
      <c r="A77" s="7">
        <v>25020200</v>
      </c>
      <c r="B77" s="127" t="s">
        <v>221</v>
      </c>
      <c r="C77" s="11">
        <f t="shared" si="0"/>
        <v>0</v>
      </c>
      <c r="D77" s="11"/>
      <c r="E77" s="13"/>
      <c r="F77" s="11"/>
    </row>
    <row r="78" spans="1:6" s="89" customFormat="1" ht="23.25" customHeight="1">
      <c r="A78" s="16">
        <v>41040000</v>
      </c>
      <c r="B78" s="126" t="s">
        <v>313</v>
      </c>
      <c r="C78" s="9">
        <f>SUM(D78:E78)</f>
        <v>160</v>
      </c>
      <c r="D78" s="9">
        <f>D79</f>
        <v>160</v>
      </c>
      <c r="E78" s="14">
        <f>E79</f>
        <v>0</v>
      </c>
      <c r="F78" s="9">
        <f>F79</f>
        <v>0</v>
      </c>
    </row>
    <row r="79" spans="1:6" ht="15">
      <c r="A79" s="7">
        <v>41040400</v>
      </c>
      <c r="B79" s="127" t="s">
        <v>312</v>
      </c>
      <c r="C79" s="11">
        <f t="shared" si="0"/>
        <v>160</v>
      </c>
      <c r="D79" s="11">
        <v>160</v>
      </c>
      <c r="E79" s="13"/>
      <c r="F79" s="11"/>
    </row>
    <row r="80" spans="1:6" s="89" customFormat="1" ht="15" customHeight="1">
      <c r="A80" s="122"/>
      <c r="B80" s="15" t="s">
        <v>223</v>
      </c>
      <c r="C80" s="75">
        <f t="shared" si="0"/>
        <v>186.0857</v>
      </c>
      <c r="D80" s="9">
        <f>D9+D51+D78</f>
        <v>160</v>
      </c>
      <c r="E80" s="161">
        <f>E9+E51+E78</f>
        <v>26.0857</v>
      </c>
      <c r="F80" s="9">
        <f>F9+F51+F78</f>
        <v>0</v>
      </c>
    </row>
    <row r="81" spans="1:6" s="89" customFormat="1" ht="24" customHeight="1">
      <c r="A81" s="129">
        <v>208400</v>
      </c>
      <c r="B81" s="130" t="s">
        <v>55</v>
      </c>
      <c r="C81" s="9">
        <f>SUM(D81:E81)</f>
        <v>0</v>
      </c>
      <c r="D81" s="11">
        <v>-160</v>
      </c>
      <c r="E81" s="11">
        <v>160</v>
      </c>
      <c r="F81" s="9">
        <f>E81</f>
        <v>160</v>
      </c>
    </row>
    <row r="82" spans="1:6" s="146" customFormat="1" ht="24" customHeight="1" hidden="1">
      <c r="A82" s="222" t="s">
        <v>306</v>
      </c>
      <c r="B82" s="222"/>
      <c r="C82" s="222"/>
      <c r="D82" s="222"/>
      <c r="E82" s="222"/>
      <c r="F82" s="222"/>
    </row>
    <row r="83" spans="1:6" s="146" customFormat="1" ht="29.25" customHeight="1">
      <c r="A83" s="222" t="s">
        <v>325</v>
      </c>
      <c r="B83" s="222"/>
      <c r="C83" s="222"/>
      <c r="D83" s="222"/>
      <c r="E83" s="222"/>
      <c r="F83" s="222"/>
    </row>
    <row r="84" spans="1:6" s="89" customFormat="1" ht="15" customHeight="1">
      <c r="A84" s="223" t="s">
        <v>264</v>
      </c>
      <c r="B84" s="223"/>
      <c r="C84" s="223"/>
      <c r="D84" s="223"/>
      <c r="E84" s="223"/>
      <c r="F84" s="223"/>
    </row>
    <row r="85" spans="1:6" s="85" customFormat="1" ht="12.75" customHeight="1">
      <c r="A85" s="224" t="s">
        <v>1</v>
      </c>
      <c r="B85" s="224" t="s">
        <v>157</v>
      </c>
      <c r="C85" s="224" t="s">
        <v>7</v>
      </c>
      <c r="D85" s="224" t="s">
        <v>2</v>
      </c>
      <c r="E85" s="224" t="s">
        <v>3</v>
      </c>
      <c r="F85" s="224"/>
    </row>
    <row r="86" spans="1:6" s="85" customFormat="1" ht="38.25">
      <c r="A86" s="224"/>
      <c r="B86" s="224"/>
      <c r="C86" s="224"/>
      <c r="D86" s="224"/>
      <c r="E86" s="86" t="s">
        <v>7</v>
      </c>
      <c r="F86" s="86" t="s">
        <v>158</v>
      </c>
    </row>
    <row r="87" spans="1:6" s="89" customFormat="1" ht="15.75" customHeight="1" hidden="1">
      <c r="A87" s="149" t="s">
        <v>96</v>
      </c>
      <c r="B87" s="130" t="s">
        <v>285</v>
      </c>
      <c r="C87" s="162">
        <f>D87+E87</f>
        <v>0</v>
      </c>
      <c r="D87" s="153"/>
      <c r="E87" s="153"/>
      <c r="F87" s="162"/>
    </row>
    <row r="88" spans="1:6" s="89" customFormat="1" ht="12.75" customHeight="1">
      <c r="A88" s="149" t="s">
        <v>81</v>
      </c>
      <c r="B88" s="130" t="s">
        <v>269</v>
      </c>
      <c r="C88" s="163">
        <f aca="true" t="shared" si="1" ref="C88:C102">D88+E88</f>
        <v>23.8857</v>
      </c>
      <c r="D88" s="153"/>
      <c r="E88" s="158">
        <v>23.8857</v>
      </c>
      <c r="F88" s="162"/>
    </row>
    <row r="89" spans="1:6" s="89" customFormat="1" ht="12.75" customHeight="1" hidden="1">
      <c r="A89" s="149" t="s">
        <v>81</v>
      </c>
      <c r="B89" s="130" t="s">
        <v>286</v>
      </c>
      <c r="C89" s="163">
        <f t="shared" si="1"/>
        <v>0</v>
      </c>
      <c r="D89" s="153"/>
      <c r="E89" s="158"/>
      <c r="F89" s="163"/>
    </row>
    <row r="90" spans="1:6" s="89" customFormat="1" ht="12.75" customHeight="1" hidden="1">
      <c r="A90" s="149" t="s">
        <v>81</v>
      </c>
      <c r="B90" s="130" t="s">
        <v>289</v>
      </c>
      <c r="C90" s="163">
        <f t="shared" si="1"/>
        <v>0</v>
      </c>
      <c r="D90" s="153"/>
      <c r="E90" s="158">
        <f>F90</f>
        <v>0</v>
      </c>
      <c r="F90" s="163"/>
    </row>
    <row r="91" spans="1:6" s="89" customFormat="1" ht="15.75" customHeight="1">
      <c r="A91" s="149" t="s">
        <v>81</v>
      </c>
      <c r="B91" s="130" t="s">
        <v>316</v>
      </c>
      <c r="C91" s="163">
        <f t="shared" si="1"/>
        <v>480</v>
      </c>
      <c r="D91" s="153"/>
      <c r="E91" s="158">
        <f>F91</f>
        <v>480</v>
      </c>
      <c r="F91" s="163">
        <v>480</v>
      </c>
    </row>
    <row r="92" spans="1:6" s="89" customFormat="1" ht="15" customHeight="1" hidden="1">
      <c r="A92" s="149" t="s">
        <v>287</v>
      </c>
      <c r="B92" s="130" t="s">
        <v>288</v>
      </c>
      <c r="C92" s="163">
        <f t="shared" si="1"/>
        <v>0</v>
      </c>
      <c r="D92" s="153"/>
      <c r="E92" s="158"/>
      <c r="F92" s="163"/>
    </row>
    <row r="93" spans="1:6" s="89" customFormat="1" ht="14.25" customHeight="1" hidden="1">
      <c r="A93" s="149"/>
      <c r="B93" s="130" t="s">
        <v>293</v>
      </c>
      <c r="C93" s="163"/>
      <c r="D93" s="153"/>
      <c r="E93" s="158"/>
      <c r="F93" s="163"/>
    </row>
    <row r="94" spans="1:6" s="89" customFormat="1" ht="14.25" customHeight="1" hidden="1">
      <c r="A94" s="149" t="s">
        <v>304</v>
      </c>
      <c r="B94" s="130" t="s">
        <v>307</v>
      </c>
      <c r="C94" s="162">
        <f t="shared" si="1"/>
        <v>0</v>
      </c>
      <c r="D94" s="153"/>
      <c r="E94" s="158"/>
      <c r="F94" s="163"/>
    </row>
    <row r="95" spans="1:6" s="89" customFormat="1" ht="13.5" customHeight="1">
      <c r="A95" s="149" t="s">
        <v>112</v>
      </c>
      <c r="B95" s="130" t="s">
        <v>315</v>
      </c>
      <c r="C95" s="162">
        <f t="shared" si="1"/>
        <v>160</v>
      </c>
      <c r="D95" s="153"/>
      <c r="E95" s="153">
        <f>F95</f>
        <v>160</v>
      </c>
      <c r="F95" s="162">
        <v>160</v>
      </c>
    </row>
    <row r="96" spans="1:6" s="89" customFormat="1" ht="24" customHeight="1" hidden="1">
      <c r="A96" s="149" t="s">
        <v>114</v>
      </c>
      <c r="B96" s="130" t="s">
        <v>291</v>
      </c>
      <c r="C96" s="162">
        <f t="shared" si="1"/>
        <v>0</v>
      </c>
      <c r="D96" s="153"/>
      <c r="E96" s="153">
        <f>F96</f>
        <v>0</v>
      </c>
      <c r="F96" s="162"/>
    </row>
    <row r="97" spans="1:6" s="89" customFormat="1" ht="12.75" customHeight="1" hidden="1">
      <c r="A97" s="149" t="s">
        <v>114</v>
      </c>
      <c r="B97" s="130" t="s">
        <v>308</v>
      </c>
      <c r="C97" s="162">
        <f t="shared" si="1"/>
        <v>0</v>
      </c>
      <c r="D97" s="153"/>
      <c r="E97" s="153"/>
      <c r="F97" s="162"/>
    </row>
    <row r="98" spans="1:6" s="89" customFormat="1" ht="24" customHeight="1" hidden="1">
      <c r="A98" s="149" t="s">
        <v>131</v>
      </c>
      <c r="B98" s="130" t="s">
        <v>292</v>
      </c>
      <c r="C98" s="162">
        <f t="shared" si="1"/>
        <v>0</v>
      </c>
      <c r="D98" s="153"/>
      <c r="E98" s="153"/>
      <c r="F98" s="162"/>
    </row>
    <row r="99" spans="1:6" s="147" customFormat="1" ht="24" customHeight="1">
      <c r="A99" s="149" t="s">
        <v>110</v>
      </c>
      <c r="B99" s="150" t="s">
        <v>290</v>
      </c>
      <c r="C99" s="162">
        <f t="shared" si="1"/>
        <v>155</v>
      </c>
      <c r="D99" s="153"/>
      <c r="E99" s="153">
        <f>F99</f>
        <v>155</v>
      </c>
      <c r="F99" s="162">
        <v>155</v>
      </c>
    </row>
    <row r="100" spans="1:6" s="147" customFormat="1" ht="24" customHeight="1">
      <c r="A100" s="149" t="s">
        <v>137</v>
      </c>
      <c r="B100" s="150" t="s">
        <v>220</v>
      </c>
      <c r="C100" s="162">
        <f t="shared" si="1"/>
        <v>2.2</v>
      </c>
      <c r="D100" s="153"/>
      <c r="E100" s="153">
        <v>2.2</v>
      </c>
      <c r="F100" s="162"/>
    </row>
    <row r="101" spans="1:6" s="89" customFormat="1" ht="18.75" customHeight="1">
      <c r="A101" s="149" t="s">
        <v>116</v>
      </c>
      <c r="B101" s="130" t="s">
        <v>319</v>
      </c>
      <c r="C101" s="162">
        <f t="shared" si="1"/>
        <v>-132</v>
      </c>
      <c r="D101" s="153"/>
      <c r="E101" s="153">
        <f>F101</f>
        <v>-132</v>
      </c>
      <c r="F101" s="162">
        <v>-132</v>
      </c>
    </row>
    <row r="102" spans="1:6" s="89" customFormat="1" ht="18" customHeight="1">
      <c r="A102" s="149" t="s">
        <v>317</v>
      </c>
      <c r="B102" s="130" t="s">
        <v>318</v>
      </c>
      <c r="C102" s="162">
        <f t="shared" si="1"/>
        <v>-503</v>
      </c>
      <c r="D102" s="153"/>
      <c r="E102" s="153">
        <f>F102</f>
        <v>-503</v>
      </c>
      <c r="F102" s="162">
        <v>-503</v>
      </c>
    </row>
    <row r="103" spans="1:6" s="89" customFormat="1" ht="24" customHeight="1">
      <c r="A103" s="149"/>
      <c r="B103" s="130" t="s">
        <v>7</v>
      </c>
      <c r="C103" s="163">
        <f>D103+E103</f>
        <v>186.0857000000001</v>
      </c>
      <c r="D103" s="153">
        <f>SUM(D87:D102)</f>
        <v>0</v>
      </c>
      <c r="E103" s="158">
        <f>SUM(E87:E102)</f>
        <v>186.0857000000001</v>
      </c>
      <c r="F103" s="153">
        <f>SUM(F87:F102)</f>
        <v>160</v>
      </c>
    </row>
    <row r="104" spans="1:6" s="89" customFormat="1" ht="42.75" customHeight="1" hidden="1">
      <c r="A104" s="225" t="s">
        <v>294</v>
      </c>
      <c r="B104" s="225"/>
      <c r="C104" s="225"/>
      <c r="D104" s="225"/>
      <c r="E104" s="225"/>
      <c r="F104" s="225"/>
    </row>
    <row r="105" spans="1:6" s="89" customFormat="1" ht="24.75" customHeight="1">
      <c r="A105" s="225" t="s">
        <v>326</v>
      </c>
      <c r="B105" s="225"/>
      <c r="C105" s="225"/>
      <c r="D105" s="225"/>
      <c r="E105" s="225"/>
      <c r="F105" s="225"/>
    </row>
    <row r="106" spans="1:6" ht="18" customHeight="1" hidden="1">
      <c r="A106" s="148"/>
      <c r="D106" s="128"/>
      <c r="E106" s="128"/>
      <c r="F106" s="128"/>
    </row>
    <row r="107" spans="2:6" ht="16.5" customHeight="1" thickBot="1">
      <c r="B107" s="1" t="s">
        <v>224</v>
      </c>
      <c r="C107" s="185"/>
      <c r="D107" s="185"/>
      <c r="E107" s="185" t="s">
        <v>225</v>
      </c>
      <c r="F107" s="185"/>
    </row>
    <row r="108" spans="2:6" ht="15">
      <c r="B108" s="131"/>
      <c r="C108" s="179" t="s">
        <v>226</v>
      </c>
      <c r="D108" s="179"/>
      <c r="E108" s="180" t="s">
        <v>227</v>
      </c>
      <c r="F108" s="180"/>
    </row>
  </sheetData>
  <sheetProtection/>
  <mergeCells count="23">
    <mergeCell ref="A2:F2"/>
    <mergeCell ref="A3:F3"/>
    <mergeCell ref="E5:F5"/>
    <mergeCell ref="A105:F105"/>
    <mergeCell ref="A6:A7"/>
    <mergeCell ref="B6:B7"/>
    <mergeCell ref="C6:C7"/>
    <mergeCell ref="D6:D7"/>
    <mergeCell ref="E6:F6"/>
    <mergeCell ref="C107:D107"/>
    <mergeCell ref="E107:F107"/>
    <mergeCell ref="E85:F85"/>
    <mergeCell ref="A104:F104"/>
    <mergeCell ref="C108:D108"/>
    <mergeCell ref="E108:F108"/>
    <mergeCell ref="A4:F4"/>
    <mergeCell ref="A82:F82"/>
    <mergeCell ref="A83:F83"/>
    <mergeCell ref="A84:F84"/>
    <mergeCell ref="A85:A86"/>
    <mergeCell ref="B85:B86"/>
    <mergeCell ref="C85:C86"/>
    <mergeCell ref="D85:D8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Lunev</cp:lastModifiedBy>
  <cp:lastPrinted>2018-10-05T11:41:00Z</cp:lastPrinted>
  <dcterms:created xsi:type="dcterms:W3CDTF">2012-01-01T19:26:23Z</dcterms:created>
  <dcterms:modified xsi:type="dcterms:W3CDTF">2018-10-10T12:35:19Z</dcterms:modified>
  <cp:category/>
  <cp:version/>
  <cp:contentType/>
  <cp:contentStatus/>
</cp:coreProperties>
</file>