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055" windowHeight="9915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<sst xmlns="http://schemas.openxmlformats.org/spreadsheetml/2006/main" count="172" uniqueCount="105">
  <si>
    <t>Додаток 1</t>
  </si>
  <si>
    <t>З В І Т</t>
  </si>
  <si>
    <t>про виконання міського бюджету</t>
  </si>
  <si>
    <t>Коди</t>
  </si>
  <si>
    <t>Найменування показників</t>
  </si>
  <si>
    <t>Загальний фонд</t>
  </si>
  <si>
    <t>Спеціальний фонд</t>
  </si>
  <si>
    <t>Всього</t>
  </si>
  <si>
    <t>План з урахуванням змін, грн.</t>
  </si>
  <si>
    <t>Викона-но, грн.</t>
  </si>
  <si>
    <t>Відсоток виконан-ня, %</t>
  </si>
  <si>
    <t>ДОХОДИ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</si>
  <si>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</si>
  <si>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РАЗОМ ДОХОДІВ</t>
  </si>
  <si>
    <t>ВИДАТКИ</t>
  </si>
  <si>
    <t>ВСЬОГО</t>
  </si>
  <si>
    <t>250302</t>
  </si>
  <si>
    <t>Кошти, що передаються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 </t>
  </si>
  <si>
    <t>РАЗОМ ВИДАТКИ</t>
  </si>
  <si>
    <t>Перевищення доходів над видатками</t>
  </si>
  <si>
    <t>Перевищення видатків над доходами</t>
  </si>
  <si>
    <t>БАЛАНС</t>
  </si>
  <si>
    <t>Н.О.Варибрус</t>
  </si>
  <si>
    <t>Додаткова дотація з державного бюджету місцевим бюджетам на забезпечення виплат, пов׳язаних із підвищенням рівня оплати праці пррацівників бюджетної сфери, в тому числі на підвищення посадового окладу працівника І тарифного розряду ЄТС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</si>
  <si>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 xml:space="preserve">Керівник ФРВ 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</si>
  <si>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</si>
  <si>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коштів пайової участі у розвитку інфраструктури населеного пункту</t>
  </si>
  <si>
    <t>План з урахуванням змін, тис.грн.</t>
  </si>
  <si>
    <t>Викона-но, тис.грн.</t>
  </si>
  <si>
    <t>Кошти, що передаються із загального фонду бюджету до бюджету розвитку (спеціального фонду)</t>
  </si>
  <si>
    <t>Податок на майно</t>
  </si>
  <si>
    <t>Єдиний податок</t>
  </si>
  <si>
    <t>Екологічний податок</t>
  </si>
  <si>
    <t>Податок на прибуток підприємств та фінансових установ комунальної власності</t>
  </si>
  <si>
    <t>Збір за провадження деяких видів торгівельної діяльності</t>
  </si>
  <si>
    <t>Туристичний збір</t>
  </si>
  <si>
    <t>Субвенція з державного бюджету місцевим бюджетам на зпроведення виборів депутатів місцевих рад та сільських, селищних, міських голів</t>
  </si>
  <si>
    <t>Плата за надання адміністративних послуг</t>
  </si>
  <si>
    <t>Виконано, тис.грн.</t>
  </si>
  <si>
    <t>Відсоток виконання, %</t>
  </si>
  <si>
    <t>Організація та проведення громадських робіт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</si>
  <si>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</si>
  <si>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у сфері автомобільного транспорту</t>
  </si>
  <si>
    <t>Внутрішні податки на товари та послуги</t>
  </si>
  <si>
    <t>Інші надходження (адмінштрафи)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</si>
  <si>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</si>
  <si>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Рподатки та збори, не віднесені до інших категорій</t>
  </si>
  <si>
    <t>Субвенція з державного бюджету місцевим бюджетам на будівництво/капітальний ремонт/реконструкцію малих групових будинків, будинків підтриманого проживання, будівництво/придбання житла для дитячих будинків сімейного типу, соціального житла для дітей-сиріт, дітей, позбавлених батьківського піклування, осіб з їх числа, виготовлення проектно-кошторисної документації</t>
  </si>
  <si>
    <t>Інші субвенції з місцевого бюджету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</si>
  <si>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</si>
  <si>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</si>
  <si>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0180</t>
  </si>
  <si>
    <t>Надання дошкільної освіти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</si>
  <si>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</si>
  <si>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Інші заходи у сфері соціального захисту і соціального забезпечення</t>
  </si>
  <si>
    <t>3140</t>
  </si>
  <si>
    <t>3192</t>
  </si>
  <si>
    <t>3210</t>
  </si>
  <si>
    <t>Забезпечення діяльності палаців і будинків культури, клубів, центрів дозвілля та інших клубних закладів</t>
  </si>
  <si>
    <t>Інші заходи в галузі культури і мистецтва</t>
  </si>
  <si>
    <r>
      <t>Забезпечення діяльності місцевих центрів фізичного здоров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>я населення "Спорт для всіх" та проведення фізкультурно-масових заходів серед населення регіону</t>
    </r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</si>
  <si>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</si>
  <si>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6013</t>
  </si>
  <si>
    <t>Здійснення заходів із землеустрою</t>
  </si>
  <si>
    <r>
      <t>Будівництво інших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єктів соціальної та виробничої інфраструктури комунальної власності</t>
    </r>
  </si>
  <si>
    <t>Утримання та розвиток автомобільних доріг та дорожньої інфраструктури за рахунок коштів місцевого бюджету</t>
  </si>
  <si>
    <t>Заходи запобігання та ліквідації надзвичайних ситуацій та наслідків стихійного лиха</t>
  </si>
  <si>
    <t>8110</t>
  </si>
  <si>
    <t>8230</t>
  </si>
  <si>
    <t>Інші заходи громадського порядку та безпеки</t>
  </si>
  <si>
    <t>Утилізація відходів</t>
  </si>
  <si>
    <t>9770</t>
  </si>
  <si>
    <t>Членські внески до асоціацй органів місцевого самоврядування</t>
  </si>
  <si>
    <t>8330</t>
  </si>
  <si>
    <t>Інша діяльність у сфері екології та охорони природних ресурсів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</si>
  <si>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</si>
  <si>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7310</t>
  </si>
  <si>
    <t>Будівництво об'єктів житлово-комунального господарства</t>
  </si>
  <si>
    <t>Рентна плата та плата за використання інших природних ресурсів</t>
  </si>
  <si>
    <t>Інші дотації з місцевого бюджету</t>
  </si>
  <si>
    <t>6020</t>
  </si>
  <si>
    <t>Організація благоустрою населених пунктів</t>
  </si>
  <si>
    <t>Забезпечення діяльності водопровідно-каналізаційне господарства</t>
  </si>
  <si>
    <t>6012</t>
  </si>
  <si>
    <t>Забезпечення діяльності з виробництва, транспортування, постачання теплової енергії</t>
  </si>
  <si>
    <t>до ріш. 28 сесії (7 скл.) № 28/___</t>
  </si>
  <si>
    <t>за І квартал 2019 року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</si>
  <si>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</si>
  <si>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Заходи з енергозбереження</t>
  </si>
  <si>
    <t>0110150</t>
  </si>
  <si>
    <t>0111010</t>
  </si>
  <si>
    <t>0113242</t>
  </si>
  <si>
    <t>0114060</t>
  </si>
  <si>
    <t>0114082</t>
  </si>
  <si>
    <t>0115061</t>
  </si>
  <si>
    <t>0116030</t>
  </si>
  <si>
    <t>0117130</t>
  </si>
  <si>
    <t>0117330</t>
  </si>
  <si>
    <t>0117413</t>
  </si>
  <si>
    <t>0117461</t>
  </si>
  <si>
    <t>0117640</t>
  </si>
  <si>
    <t>0117680</t>
  </si>
  <si>
    <t>0118312</t>
  </si>
  <si>
    <t>0117700</t>
  </si>
  <si>
    <t>від 23.04.2019р.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</si>
</sst>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7"/>
      <name val="Book Antiqua"/>
      <family val="1"/>
    </font>
    <font>
      <b/>
      <sz val="7"/>
      <name val="Book Antiqua"/>
      <family val="1"/>
    </font>
    <font>
      <sz val="6"/>
      <name val="Book Antiqua"/>
      <family val="1"/>
    </font>
    <font>
      <sz val="7"/>
      <color indexed="8"/>
      <name val="Book Antiqua"/>
      <family val="1"/>
    </font>
    <font>
      <sz val="6"/>
      <color indexed="8"/>
      <name val="Book Antiqua"/>
      <family val="1"/>
    </font>
    <font>
      <sz val="6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8"/>
      <name val="Book Antiqua"/>
      <family val="1"/>
    </font>
    <font>
      <b/>
      <i/>
      <sz val="7"/>
      <color indexed="8"/>
      <name val="Book Antiqua"/>
      <family val="1"/>
    </font>
    <font>
      <b/>
      <sz val="9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Book Antiqua"/>
      <family val="1"/>
    </font>
    <font>
      <b/>
      <sz val="7"/>
      <color theme="1"/>
      <name val="Book Antiqua"/>
      <family val="1"/>
    </font>
    <font>
      <sz val="6"/>
      <color theme="1"/>
      <name val="Book Antiqua"/>
      <family val="1"/>
    </font>
    <font>
      <sz val="6"/>
      <color rgb="FF000000"/>
      <name val="Book Antiqua"/>
      <family val="1"/>
    </font>
    <font>
      <b/>
      <i/>
      <sz val="7"/>
      <color theme="1"/>
      <name val="Book Antiqua"/>
      <family val="1"/>
    </font>
    <font>
      <b/>
      <sz val="9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vertical="center" wrapText="1"/>
    </xf>
    <xf numFmtId="181" fontId="45" fillId="0" borderId="10" xfId="0" applyNumberFormat="1" applyFont="1" applyBorder="1" applyAlignment="1">
      <alignment vertical="center" wrapText="1"/>
    </xf>
    <xf numFmtId="180" fontId="45" fillId="0" borderId="10" xfId="0" applyNumberFormat="1" applyFont="1" applyBorder="1" applyAlignment="1">
      <alignment vertical="center" wrapText="1"/>
    </xf>
    <xf numFmtId="0" fontId="3" fillId="0" borderId="10" xfId="54" applyFont="1" applyBorder="1" applyAlignment="1">
      <alignment vertical="center" wrapText="1"/>
      <protection/>
    </xf>
    <xf numFmtId="0" fontId="4" fillId="0" borderId="10" xfId="54" applyFont="1" applyBorder="1" applyAlignment="1">
      <alignment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10" xfId="0" applyFont="1" applyBorder="1" applyAlignment="1">
      <alignment vertical="top" wrapText="1"/>
    </xf>
    <xf numFmtId="181" fontId="46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180" fontId="46" fillId="0" borderId="10" xfId="0" applyNumberFormat="1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49" fontId="45" fillId="0" borderId="10" xfId="0" applyNumberFormat="1" applyFont="1" applyBorder="1" applyAlignment="1">
      <alignment horizontal="right" vertical="center" wrapText="1"/>
    </xf>
    <xf numFmtId="1" fontId="45" fillId="0" borderId="10" xfId="0" applyNumberFormat="1" applyFont="1" applyBorder="1" applyAlignment="1">
      <alignment vertical="center" wrapText="1"/>
    </xf>
    <xf numFmtId="2" fontId="45" fillId="0" borderId="10" xfId="0" applyNumberFormat="1" applyFont="1" applyBorder="1" applyAlignment="1">
      <alignment vertical="center" wrapText="1"/>
    </xf>
    <xf numFmtId="49" fontId="45" fillId="0" borderId="0" xfId="0" applyNumberFormat="1" applyFont="1" applyAlignment="1">
      <alignment horizontal="right" vertical="center" wrapText="1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horizontal="right" vertical="center" wrapText="1"/>
    </xf>
    <xf numFmtId="0" fontId="45" fillId="0" borderId="0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5" fillId="0" borderId="10" xfId="52" applyFont="1" applyBorder="1" applyAlignment="1">
      <alignment vertical="center" wrapText="1"/>
      <protection/>
    </xf>
    <xf numFmtId="0" fontId="48" fillId="0" borderId="0" xfId="0" applyFont="1" applyAlignment="1">
      <alignment vertical="center" wrapText="1"/>
    </xf>
    <xf numFmtId="0" fontId="5" fillId="0" borderId="10" xfId="54" applyFont="1" applyBorder="1" applyAlignment="1">
      <alignment vertical="center" wrapText="1"/>
      <protection/>
    </xf>
    <xf numFmtId="0" fontId="48" fillId="0" borderId="15" xfId="0" applyFont="1" applyBorder="1" applyAlignment="1">
      <alignment wrapText="1"/>
    </xf>
    <xf numFmtId="0" fontId="48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181" fontId="3" fillId="0" borderId="10" xfId="0" applyNumberFormat="1" applyFont="1" applyBorder="1" applyAlignment="1">
      <alignment vertical="center" wrapText="1"/>
    </xf>
    <xf numFmtId="180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2" fontId="45" fillId="0" borderId="11" xfId="0" applyNumberFormat="1" applyFont="1" applyBorder="1" applyAlignment="1">
      <alignment vertical="center" wrapText="1"/>
    </xf>
    <xf numFmtId="2" fontId="46" fillId="0" borderId="10" xfId="0" applyNumberFormat="1" applyFont="1" applyBorder="1" applyAlignment="1">
      <alignment vertical="center" wrapText="1"/>
    </xf>
    <xf numFmtId="2" fontId="45" fillId="33" borderId="10" xfId="0" applyNumberFormat="1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33" borderId="10" xfId="0" applyNumberFormat="1" applyFont="1" applyFill="1" applyBorder="1" applyAlignment="1">
      <alignment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49" fontId="46" fillId="0" borderId="16" xfId="0" applyNumberFormat="1" applyFont="1" applyBorder="1" applyAlignment="1">
      <alignment horizontal="center" vertical="center" wrapText="1"/>
    </xf>
    <xf numFmtId="49" fontId="46" fillId="0" borderId="17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7" xfId="53"/>
    <cellStyle name="Обычный 8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\&#1054;&#1090;&#1095;&#1077;&#1090;%20&#1042;&#1044;&#1050;\&#1072;&#1085;&#1072;&#1083;&#1110;&#1079;%20&#1076;&#1086;&#1093;&#1086;&#1076;&#1110;&#1074;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доходи заг"/>
      <sheetName val="місяць"/>
      <sheetName val="видатки заг"/>
      <sheetName val="видатки спец"/>
      <sheetName val="доходи сп"/>
      <sheetName val="доходи пом.спец"/>
      <sheetName val="дод 14"/>
      <sheetName val="звіт"/>
      <sheetName val="надх.поміс"/>
      <sheetName val="Лист1"/>
      <sheetName val="звіт керівника"/>
      <sheetName val="Лист2"/>
      <sheetName val="Лист3"/>
      <sheetName val="Лист4"/>
    </sheetNames>
    <sheetDataSet>
      <sheetData sheetId="1">
        <row r="44">
          <cell r="A44">
            <v>21010300</v>
          </cell>
          <cell r="B44" t="str">
            <v>Частина чистого прибутку (доходу) комунальних унітарних підприємств та їх об'єднань, що вилучається до бюджету </v>
          </cell>
        </row>
        <row r="45">
          <cell r="A45">
            <v>22090000</v>
          </cell>
          <cell r="B45" t="str">
            <v>Державне мито                </v>
          </cell>
        </row>
        <row r="48">
          <cell r="A48">
            <v>24060300</v>
          </cell>
          <cell r="B48" t="str">
            <v>Інші надходження</v>
          </cell>
        </row>
      </sheetData>
      <sheetData sheetId="5">
        <row r="7">
          <cell r="A7">
            <v>12020000</v>
          </cell>
          <cell r="B7" t="str">
            <v>Податок з власників транспортних засобів та інших самохідних машин і механізмів</v>
          </cell>
        </row>
        <row r="13">
          <cell r="A13">
            <v>18041500</v>
          </cell>
          <cell r="B13" t="str">
    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    </cell>
        </row>
        <row r="24">
          <cell r="A24">
            <v>19050000</v>
          </cell>
          <cell r="B24" t="str">
            <v>Збір за забруднення навколишнього природного середовища </v>
          </cell>
        </row>
        <row r="30">
          <cell r="A30">
            <v>25000000</v>
          </cell>
          <cell r="B30" t="str">
            <v>Власні надходження бюджетних установ</v>
          </cell>
        </row>
        <row r="40">
          <cell r="A40">
            <v>31030000</v>
          </cell>
          <cell r="B40" t="str">
            <v>Кошти від відчуження майна, що належить Автономній Республіці Крим та майна, що перебуває в комунальній власності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="136" zoomScaleNormal="136" zoomScalePageLayoutView="0" workbookViewId="0" topLeftCell="A34">
      <selection activeCell="A5" sqref="A5:K5"/>
    </sheetView>
  </sheetViews>
  <sheetFormatPr defaultColWidth="9.140625" defaultRowHeight="15"/>
  <cols>
    <col min="1" max="1" width="7.8515625" style="1" customWidth="1"/>
    <col min="2" max="2" width="58.140625" style="23" customWidth="1"/>
    <col min="3" max="3" width="9.57421875" style="1" customWidth="1"/>
    <col min="4" max="4" width="9.140625" style="1" customWidth="1"/>
    <col min="5" max="5" width="7.00390625" style="1" customWidth="1"/>
    <col min="6" max="6" width="9.8515625" style="1" bestFit="1" customWidth="1"/>
    <col min="7" max="7" width="9.28125" style="1" customWidth="1"/>
    <col min="8" max="8" width="7.140625" style="1" customWidth="1"/>
    <col min="9" max="10" width="9.421875" style="1" bestFit="1" customWidth="1"/>
    <col min="11" max="11" width="6.421875" style="1" customWidth="1"/>
    <col min="12" max="16384" width="9.140625" style="1" customWidth="1"/>
  </cols>
  <sheetData>
    <row r="1" spans="9:11" ht="12">
      <c r="I1" s="52" t="s">
        <v>0</v>
      </c>
      <c r="J1" s="52"/>
      <c r="K1" s="52"/>
    </row>
    <row r="2" spans="9:11" ht="12">
      <c r="I2" s="52" t="s">
        <v>85</v>
      </c>
      <c r="J2" s="52"/>
      <c r="K2" s="52"/>
    </row>
    <row r="3" spans="9:11" ht="12">
      <c r="I3" s="52" t="s">
        <v>104</v>
      </c>
      <c r="J3" s="52"/>
      <c r="K3" s="52"/>
    </row>
    <row r="4" ht="4.5" customHeight="1"/>
    <row r="5" spans="1:11" ht="14.25">
      <c r="A5" s="53" t="s">
        <v>1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4.25">
      <c r="A6" s="53" t="s">
        <v>2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4.25">
      <c r="A7" s="53" t="s">
        <v>86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ht="3.75" customHeight="1"/>
    <row r="9" spans="1:11" ht="13.5" customHeight="1">
      <c r="A9" s="46" t="s">
        <v>3</v>
      </c>
      <c r="B9" s="57" t="s">
        <v>4</v>
      </c>
      <c r="C9" s="48" t="s">
        <v>5</v>
      </c>
      <c r="D9" s="49"/>
      <c r="E9" s="50"/>
      <c r="F9" s="48" t="s">
        <v>6</v>
      </c>
      <c r="G9" s="49"/>
      <c r="H9" s="50"/>
      <c r="I9" s="48" t="s">
        <v>7</v>
      </c>
      <c r="J9" s="49"/>
      <c r="K9" s="50"/>
    </row>
    <row r="10" spans="1:11" ht="50.25" customHeight="1">
      <c r="A10" s="47"/>
      <c r="B10" s="58"/>
      <c r="C10" s="2" t="s">
        <v>27</v>
      </c>
      <c r="D10" s="2" t="s">
        <v>38</v>
      </c>
      <c r="E10" s="2" t="s">
        <v>39</v>
      </c>
      <c r="F10" s="2" t="s">
        <v>27</v>
      </c>
      <c r="G10" s="2" t="s">
        <v>38</v>
      </c>
      <c r="H10" s="2" t="s">
        <v>10</v>
      </c>
      <c r="I10" s="2" t="s">
        <v>27</v>
      </c>
      <c r="J10" s="2" t="s">
        <v>38</v>
      </c>
      <c r="K10" s="2" t="s">
        <v>39</v>
      </c>
    </row>
    <row r="11" spans="1:11" ht="13.5" customHeight="1">
      <c r="A11" s="44" t="s">
        <v>11</v>
      </c>
      <c r="B11" s="45"/>
      <c r="C11" s="3"/>
      <c r="D11" s="3"/>
      <c r="E11" s="3"/>
      <c r="F11" s="3"/>
      <c r="G11" s="3"/>
      <c r="H11" s="3"/>
      <c r="I11" s="3"/>
      <c r="J11" s="3"/>
      <c r="K11" s="3"/>
    </row>
    <row r="12" spans="1:11" ht="12">
      <c r="A12" s="3">
        <v>11020200</v>
      </c>
      <c r="B12" s="24" t="s">
        <v>33</v>
      </c>
      <c r="C12" s="17">
        <v>15000</v>
      </c>
      <c r="D12" s="17">
        <v>25648.9</v>
      </c>
      <c r="E12" s="5">
        <f>ROUND(D12/C12*100,1)</f>
        <v>171</v>
      </c>
      <c r="F12" s="17"/>
      <c r="G12" s="17"/>
      <c r="H12" s="3"/>
      <c r="I12" s="17">
        <f>C12+F12</f>
        <v>15000</v>
      </c>
      <c r="J12" s="17">
        <f>D12+G12</f>
        <v>25648.9</v>
      </c>
      <c r="K12" s="5">
        <f aca="true" t="shared" si="0" ref="K12:K34">ROUND(J12/I12*100,1)</f>
        <v>171</v>
      </c>
    </row>
    <row r="13" spans="1:11" ht="12">
      <c r="A13" s="3">
        <v>13000000</v>
      </c>
      <c r="B13" s="24" t="s">
        <v>78</v>
      </c>
      <c r="C13" s="17"/>
      <c r="D13" s="17">
        <v>1815.62</v>
      </c>
      <c r="E13" s="5"/>
      <c r="F13" s="17"/>
      <c r="G13" s="17"/>
      <c r="H13" s="3"/>
      <c r="I13" s="17">
        <f>C13+F13</f>
        <v>0</v>
      </c>
      <c r="J13" s="17">
        <f>D13+G13</f>
        <v>1815.62</v>
      </c>
      <c r="K13" s="5"/>
    </row>
    <row r="14" spans="1:11" ht="12.75" customHeight="1">
      <c r="A14" s="3">
        <v>14000000</v>
      </c>
      <c r="B14" s="24" t="s">
        <v>43</v>
      </c>
      <c r="C14" s="17">
        <v>714000</v>
      </c>
      <c r="D14" s="17">
        <v>406790.11</v>
      </c>
      <c r="E14" s="5">
        <f aca="true" t="shared" si="1" ref="E14:E28">ROUND(D14/C14*100,1)</f>
        <v>57</v>
      </c>
      <c r="F14" s="17"/>
      <c r="G14" s="17"/>
      <c r="H14" s="3"/>
      <c r="I14" s="17">
        <f aca="true" t="shared" si="2" ref="I14:J38">C14+F14</f>
        <v>714000</v>
      </c>
      <c r="J14" s="17">
        <f t="shared" si="2"/>
        <v>406790.11</v>
      </c>
      <c r="K14" s="5">
        <f t="shared" si="0"/>
        <v>57</v>
      </c>
    </row>
    <row r="15" spans="1:11" ht="12.75" customHeight="1">
      <c r="A15" s="3">
        <v>18010000</v>
      </c>
      <c r="B15" s="25" t="s">
        <v>30</v>
      </c>
      <c r="C15" s="17">
        <v>2797145</v>
      </c>
      <c r="D15" s="17">
        <v>3202420.79</v>
      </c>
      <c r="E15" s="5">
        <f t="shared" si="1"/>
        <v>114.5</v>
      </c>
      <c r="F15" s="17"/>
      <c r="G15" s="17"/>
      <c r="H15" s="3"/>
      <c r="I15" s="17">
        <f t="shared" si="2"/>
        <v>2797145</v>
      </c>
      <c r="J15" s="17">
        <f t="shared" si="2"/>
        <v>3202420.79</v>
      </c>
      <c r="K15" s="5">
        <f t="shared" si="0"/>
        <v>114.5</v>
      </c>
    </row>
    <row r="16" spans="1:11" ht="12.75" customHeight="1">
      <c r="A16" s="3">
        <v>18030000</v>
      </c>
      <c r="B16" s="25" t="s">
        <v>35</v>
      </c>
      <c r="C16" s="17">
        <v>750</v>
      </c>
      <c r="D16" s="17">
        <v>998</v>
      </c>
      <c r="E16" s="5">
        <f t="shared" si="1"/>
        <v>133.1</v>
      </c>
      <c r="F16" s="17"/>
      <c r="G16" s="17"/>
      <c r="H16" s="3"/>
      <c r="I16" s="17">
        <f>C16+F16</f>
        <v>750</v>
      </c>
      <c r="J16" s="17">
        <f>D16+G16</f>
        <v>998</v>
      </c>
      <c r="K16" s="5">
        <f t="shared" si="0"/>
        <v>133.1</v>
      </c>
    </row>
    <row r="17" spans="1:11" ht="12" hidden="1">
      <c r="A17" s="3">
        <v>18040000</v>
      </c>
      <c r="B17" s="24" t="s">
        <v>34</v>
      </c>
      <c r="C17" s="17"/>
      <c r="D17" s="17"/>
      <c r="E17" s="5"/>
      <c r="F17" s="17"/>
      <c r="G17" s="17"/>
      <c r="H17" s="3"/>
      <c r="I17" s="17">
        <f>C17+F17</f>
        <v>0</v>
      </c>
      <c r="J17" s="17">
        <f>D17+G17</f>
        <v>0</v>
      </c>
      <c r="K17" s="5"/>
    </row>
    <row r="18" spans="1:11" ht="13.5" customHeight="1">
      <c r="A18" s="3">
        <v>18050000</v>
      </c>
      <c r="B18" s="24" t="s">
        <v>31</v>
      </c>
      <c r="C18" s="17">
        <v>2096130</v>
      </c>
      <c r="D18" s="17">
        <v>2354713.24</v>
      </c>
      <c r="E18" s="5">
        <f t="shared" si="1"/>
        <v>112.3</v>
      </c>
      <c r="F18" s="17"/>
      <c r="G18" s="17"/>
      <c r="H18" s="3"/>
      <c r="I18" s="17">
        <f t="shared" si="2"/>
        <v>2096130</v>
      </c>
      <c r="J18" s="17">
        <f t="shared" si="2"/>
        <v>2354713.24</v>
      </c>
      <c r="K18" s="5">
        <f t="shared" si="0"/>
        <v>112.3</v>
      </c>
    </row>
    <row r="19" spans="1:11" ht="12">
      <c r="A19" s="3">
        <v>19010000</v>
      </c>
      <c r="B19" s="24" t="s">
        <v>32</v>
      </c>
      <c r="C19" s="17"/>
      <c r="D19" s="17"/>
      <c r="E19" s="5"/>
      <c r="F19" s="17">
        <v>16000</v>
      </c>
      <c r="G19" s="17">
        <v>35378.4</v>
      </c>
      <c r="H19" s="3">
        <f>ROUND(G19/F19*100,1)</f>
        <v>221.1</v>
      </c>
      <c r="I19" s="17">
        <f t="shared" si="2"/>
        <v>16000</v>
      </c>
      <c r="J19" s="17">
        <f t="shared" si="2"/>
        <v>35378.4</v>
      </c>
      <c r="K19" s="5">
        <f t="shared" si="0"/>
        <v>221.1</v>
      </c>
    </row>
    <row r="20" spans="1:11" ht="12" hidden="1">
      <c r="A20" s="3">
        <v>19090000</v>
      </c>
      <c r="B20" s="26" t="s">
        <v>46</v>
      </c>
      <c r="C20" s="17"/>
      <c r="D20" s="17"/>
      <c r="E20" s="5"/>
      <c r="F20" s="17"/>
      <c r="G20" s="17"/>
      <c r="H20" s="5"/>
      <c r="I20" s="17"/>
      <c r="J20" s="17">
        <f t="shared" si="2"/>
        <v>0</v>
      </c>
      <c r="K20" s="5"/>
    </row>
    <row r="21" spans="1:11" ht="23.25" customHeight="1">
      <c r="A21" s="3">
        <f>'[1]доходи заг'!A44</f>
        <v>21010300</v>
      </c>
      <c r="B21" s="24" t="str">
        <f>'[1]доходи заг'!B44</f>
        <v>Частина чистого прибутку (доходу) комунальних унітарних підприємств та їх об'єднань, що вилучається до бюджету </v>
      </c>
      <c r="C21" s="17">
        <v>5000</v>
      </c>
      <c r="D21" s="17"/>
      <c r="E21" s="5"/>
      <c r="F21" s="17"/>
      <c r="G21" s="17"/>
      <c r="H21" s="3"/>
      <c r="I21" s="17">
        <f t="shared" si="2"/>
        <v>5000</v>
      </c>
      <c r="J21" s="17">
        <f t="shared" si="2"/>
        <v>0</v>
      </c>
      <c r="K21" s="5"/>
    </row>
    <row r="22" spans="1:11" ht="12">
      <c r="A22" s="3">
        <v>21080000</v>
      </c>
      <c r="B22" s="24" t="s">
        <v>44</v>
      </c>
      <c r="C22" s="17">
        <v>31500</v>
      </c>
      <c r="D22" s="17">
        <v>7089.51</v>
      </c>
      <c r="E22" s="5">
        <f t="shared" si="1"/>
        <v>22.5</v>
      </c>
      <c r="F22" s="17"/>
      <c r="G22" s="17"/>
      <c r="H22" s="3"/>
      <c r="I22" s="17">
        <f t="shared" si="2"/>
        <v>31500</v>
      </c>
      <c r="J22" s="17">
        <f t="shared" si="2"/>
        <v>7089.51</v>
      </c>
      <c r="K22" s="5">
        <f t="shared" si="0"/>
        <v>22.5</v>
      </c>
    </row>
    <row r="23" spans="1:11" ht="12">
      <c r="A23" s="3">
        <v>22010000</v>
      </c>
      <c r="B23" s="24" t="s">
        <v>37</v>
      </c>
      <c r="C23" s="17">
        <v>254700</v>
      </c>
      <c r="D23" s="17">
        <v>350537.53</v>
      </c>
      <c r="E23" s="5">
        <f t="shared" si="1"/>
        <v>137.6</v>
      </c>
      <c r="F23" s="17"/>
      <c r="G23" s="17"/>
      <c r="H23" s="3"/>
      <c r="I23" s="17">
        <f>C23+F23</f>
        <v>254700</v>
      </c>
      <c r="J23" s="17">
        <f>D23+G23</f>
        <v>350537.53</v>
      </c>
      <c r="K23" s="5">
        <f t="shared" si="0"/>
        <v>137.6</v>
      </c>
    </row>
    <row r="24" spans="1:11" ht="12">
      <c r="A24" s="3">
        <f>'[1]доходи заг'!A45</f>
        <v>22090000</v>
      </c>
      <c r="B24" s="24" t="str">
        <f>'[1]доходи заг'!B45</f>
        <v>Державне мито                </v>
      </c>
      <c r="C24" s="17">
        <v>76500</v>
      </c>
      <c r="D24" s="17">
        <v>74899.25</v>
      </c>
      <c r="E24" s="5">
        <f t="shared" si="1"/>
        <v>97.9</v>
      </c>
      <c r="F24" s="17"/>
      <c r="G24" s="17"/>
      <c r="H24" s="3"/>
      <c r="I24" s="17">
        <f t="shared" si="2"/>
        <v>76500</v>
      </c>
      <c r="J24" s="17">
        <f t="shared" si="2"/>
        <v>74899.25</v>
      </c>
      <c r="K24" s="5">
        <f t="shared" si="0"/>
        <v>97.9</v>
      </c>
    </row>
    <row r="25" spans="1:11" ht="12">
      <c r="A25" s="3">
        <f>'[1]доходи заг'!A48</f>
        <v>24060300</v>
      </c>
      <c r="B25" s="24" t="str">
        <f>'[1]доходи заг'!B48</f>
        <v>Інші надходження</v>
      </c>
      <c r="C25" s="17">
        <v>3000</v>
      </c>
      <c r="D25" s="17">
        <v>29948.02</v>
      </c>
      <c r="E25" s="5">
        <f t="shared" si="1"/>
        <v>998.3</v>
      </c>
      <c r="F25" s="17"/>
      <c r="G25" s="17"/>
      <c r="H25" s="3"/>
      <c r="I25" s="17">
        <f t="shared" si="2"/>
        <v>3000</v>
      </c>
      <c r="J25" s="17">
        <f t="shared" si="2"/>
        <v>29948.02</v>
      </c>
      <c r="K25" s="5">
        <f t="shared" si="0"/>
        <v>998.3</v>
      </c>
    </row>
    <row r="26" spans="1:11" ht="48.75" customHeight="1" hidden="1">
      <c r="A26" s="6">
        <v>31010200</v>
      </c>
      <c r="B26" s="27" t="s">
        <v>25</v>
      </c>
      <c r="C26" s="17"/>
      <c r="D26" s="17"/>
      <c r="E26" s="5" t="e">
        <f t="shared" si="1"/>
        <v>#DIV/0!</v>
      </c>
      <c r="F26" s="17"/>
      <c r="G26" s="17"/>
      <c r="H26" s="3"/>
      <c r="I26" s="17"/>
      <c r="J26" s="17">
        <f t="shared" si="2"/>
        <v>0</v>
      </c>
      <c r="K26" s="5" t="e">
        <f t="shared" si="0"/>
        <v>#DIV/0!</v>
      </c>
    </row>
    <row r="27" spans="1:11" ht="91.5" customHeight="1" hidden="1">
      <c r="A27" s="7">
        <v>41021600</v>
      </c>
      <c r="B27" s="27" t="s">
        <v>23</v>
      </c>
      <c r="C27" s="17"/>
      <c r="D27" s="17"/>
      <c r="E27" s="5" t="e">
        <f t="shared" si="1"/>
        <v>#DIV/0!</v>
      </c>
      <c r="F27" s="17"/>
      <c r="G27" s="17"/>
      <c r="H27" s="3"/>
      <c r="I27" s="17">
        <f>C27+F27</f>
        <v>0</v>
      </c>
      <c r="J27" s="17">
        <f>D27+G27</f>
        <v>0</v>
      </c>
      <c r="K27" s="5" t="e">
        <f t="shared" si="0"/>
        <v>#DIV/0!</v>
      </c>
    </row>
    <row r="28" spans="1:11" ht="26.25" customHeight="1" hidden="1">
      <c r="A28" s="3">
        <f>'[1]доходи сп'!A7</f>
        <v>12020000</v>
      </c>
      <c r="B28" s="24" t="str">
        <f>'[1]доходи сп'!B7</f>
        <v>Податок з власників транспортних засобів та інших самохідних машин і механізмів</v>
      </c>
      <c r="C28" s="17"/>
      <c r="D28" s="17"/>
      <c r="E28" s="5" t="e">
        <f t="shared" si="1"/>
        <v>#DIV/0!</v>
      </c>
      <c r="F28" s="17"/>
      <c r="G28" s="17"/>
      <c r="H28" s="3"/>
      <c r="I28" s="17">
        <f t="shared" si="2"/>
        <v>0</v>
      </c>
      <c r="J28" s="17">
        <f t="shared" si="2"/>
        <v>0</v>
      </c>
      <c r="K28" s="5" t="e">
        <f t="shared" si="0"/>
        <v>#DIV/0!</v>
      </c>
    </row>
    <row r="29" spans="1:11" ht="36" customHeight="1" hidden="1">
      <c r="A29" s="3">
        <f>'[1]доходи сп'!A13</f>
        <v>18041500</v>
      </c>
      <c r="B29" s="24" t="str">
        <f>'[1]доходи сп'!B13</f>
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</c>
      <c r="C29" s="17"/>
      <c r="D29" s="17"/>
      <c r="E29" s="3"/>
      <c r="F29" s="17"/>
      <c r="G29" s="17"/>
      <c r="H29" s="3"/>
      <c r="I29" s="17">
        <f t="shared" si="2"/>
        <v>0</v>
      </c>
      <c r="J29" s="17">
        <f t="shared" si="2"/>
        <v>0</v>
      </c>
      <c r="K29" s="5" t="e">
        <f t="shared" si="0"/>
        <v>#DIV/0!</v>
      </c>
    </row>
    <row r="30" spans="1:11" ht="13.5" customHeight="1" hidden="1">
      <c r="A30" s="3">
        <f>'[1]доходи сп'!A24</f>
        <v>19050000</v>
      </c>
      <c r="B30" s="24" t="str">
        <f>'[1]доходи сп'!B24</f>
        <v>Збір за забруднення навколишнього природного середовища </v>
      </c>
      <c r="C30" s="17"/>
      <c r="D30" s="17"/>
      <c r="E30" s="3"/>
      <c r="F30" s="17"/>
      <c r="G30" s="17"/>
      <c r="H30" s="3"/>
      <c r="I30" s="17">
        <f>C30+F30</f>
        <v>0</v>
      </c>
      <c r="J30" s="17">
        <f>D30+G30</f>
        <v>0</v>
      </c>
      <c r="K30" s="5" t="e">
        <f t="shared" si="0"/>
        <v>#DIV/0!</v>
      </c>
    </row>
    <row r="31" spans="1:11" ht="24" customHeight="1">
      <c r="A31" s="9">
        <v>24062100</v>
      </c>
      <c r="B31" s="28" t="s">
        <v>12</v>
      </c>
      <c r="C31" s="39"/>
      <c r="D31" s="39"/>
      <c r="E31" s="3"/>
      <c r="F31" s="17"/>
      <c r="G31" s="17">
        <v>2314.39</v>
      </c>
      <c r="H31" s="3"/>
      <c r="I31" s="17">
        <f t="shared" si="2"/>
        <v>0</v>
      </c>
      <c r="J31" s="17">
        <f t="shared" si="2"/>
        <v>2314.39</v>
      </c>
      <c r="K31" s="5"/>
    </row>
    <row r="32" spans="1:11" ht="61.5" customHeight="1">
      <c r="A32" s="9">
        <v>24062200</v>
      </c>
      <c r="B32" s="38" t="s">
        <v>87</v>
      </c>
      <c r="C32" s="39"/>
      <c r="D32" s="39">
        <v>6351</v>
      </c>
      <c r="E32" s="3"/>
      <c r="F32" s="17"/>
      <c r="G32" s="17"/>
      <c r="H32" s="3"/>
      <c r="I32" s="17"/>
      <c r="J32" s="17">
        <f t="shared" si="2"/>
        <v>6351</v>
      </c>
      <c r="K32" s="5"/>
    </row>
    <row r="33" spans="1:11" ht="13.5" customHeight="1">
      <c r="A33" s="10">
        <v>24170000</v>
      </c>
      <c r="B33" s="29" t="s">
        <v>26</v>
      </c>
      <c r="C33" s="17"/>
      <c r="D33" s="17"/>
      <c r="E33" s="3"/>
      <c r="F33" s="17"/>
      <c r="G33" s="17">
        <v>38930.16</v>
      </c>
      <c r="H33" s="3"/>
      <c r="I33" s="17">
        <f t="shared" si="2"/>
        <v>0</v>
      </c>
      <c r="J33" s="17">
        <f t="shared" si="2"/>
        <v>38930.16</v>
      </c>
      <c r="K33" s="5"/>
    </row>
    <row r="34" spans="1:11" ht="11.25" customHeight="1">
      <c r="A34" s="3">
        <f>'[1]доходи сп'!A30</f>
        <v>25000000</v>
      </c>
      <c r="B34" s="24" t="str">
        <f>'[1]доходи сп'!B30</f>
        <v>Власні надходження бюджетних установ</v>
      </c>
      <c r="C34" s="17"/>
      <c r="D34" s="17"/>
      <c r="E34" s="3"/>
      <c r="F34" s="17">
        <v>413371.88</v>
      </c>
      <c r="G34" s="17">
        <v>518428.37</v>
      </c>
      <c r="H34" s="3">
        <f>ROUND(G34/F34*100,1)</f>
        <v>125.4</v>
      </c>
      <c r="I34" s="17">
        <f t="shared" si="2"/>
        <v>413371.88</v>
      </c>
      <c r="J34" s="17">
        <f t="shared" si="2"/>
        <v>518428.37</v>
      </c>
      <c r="K34" s="5">
        <f t="shared" si="0"/>
        <v>125.4</v>
      </c>
    </row>
    <row r="35" spans="1:11" ht="24">
      <c r="A35" s="3">
        <f>'[1]доходи сп'!A40</f>
        <v>31030000</v>
      </c>
      <c r="B35" s="24" t="str">
        <f>'[1]доходи сп'!B40</f>
        <v>Кошти від відчуження майна, що належить Автономній Республіці Крим та майна, що перебуває в комунальній власності </v>
      </c>
      <c r="C35" s="17"/>
      <c r="D35" s="17"/>
      <c r="E35" s="3"/>
      <c r="F35" s="17"/>
      <c r="G35" s="17">
        <v>85844.6</v>
      </c>
      <c r="H35" s="3"/>
      <c r="I35" s="17">
        <f t="shared" si="2"/>
        <v>0</v>
      </c>
      <c r="J35" s="17">
        <f>D35+G35</f>
        <v>85844.6</v>
      </c>
      <c r="K35" s="5"/>
    </row>
    <row r="36" spans="1:11" ht="12">
      <c r="A36" s="3">
        <v>41040400</v>
      </c>
      <c r="B36" s="24" t="s">
        <v>79</v>
      </c>
      <c r="C36" s="17"/>
      <c r="D36" s="17"/>
      <c r="E36" s="5"/>
      <c r="F36" s="17"/>
      <c r="G36" s="17"/>
      <c r="H36" s="3"/>
      <c r="I36" s="17">
        <f>C36+F36</f>
        <v>0</v>
      </c>
      <c r="J36" s="17">
        <f>D36+G36</f>
        <v>0</v>
      </c>
      <c r="K36" s="5"/>
    </row>
    <row r="37" spans="1:11" ht="60" hidden="1">
      <c r="A37" s="3">
        <v>41034400</v>
      </c>
      <c r="B37" s="24" t="s">
        <v>47</v>
      </c>
      <c r="C37" s="17"/>
      <c r="D37" s="17"/>
      <c r="E37" s="5" t="e">
        <f>ROUND(D37/C37*100,1)</f>
        <v>#DIV/0!</v>
      </c>
      <c r="F37" s="17"/>
      <c r="G37" s="17"/>
      <c r="H37" s="3"/>
      <c r="I37" s="17">
        <f>C37+F37</f>
        <v>0</v>
      </c>
      <c r="J37" s="17">
        <f>D37+G37</f>
        <v>0</v>
      </c>
      <c r="K37" s="5" t="e">
        <f>ROUND(J37/I37*100,1)</f>
        <v>#DIV/0!</v>
      </c>
    </row>
    <row r="38" spans="1:11" ht="24" hidden="1">
      <c r="A38" s="3">
        <v>41034500</v>
      </c>
      <c r="B38" s="24" t="s">
        <v>45</v>
      </c>
      <c r="C38" s="17"/>
      <c r="D38" s="17"/>
      <c r="E38" s="5" t="e">
        <f>ROUND(D38/C38*100,1)</f>
        <v>#DIV/0!</v>
      </c>
      <c r="F38" s="17"/>
      <c r="G38" s="17"/>
      <c r="H38" s="3"/>
      <c r="I38" s="17">
        <f t="shared" si="2"/>
        <v>0</v>
      </c>
      <c r="J38" s="17">
        <f>D38+G38</f>
        <v>0</v>
      </c>
      <c r="K38" s="5" t="e">
        <f>ROUND(J38/I38*100,1)</f>
        <v>#DIV/0!</v>
      </c>
    </row>
    <row r="39" spans="1:11" ht="12.75" customHeight="1">
      <c r="A39" s="3">
        <v>41053900</v>
      </c>
      <c r="B39" s="24" t="s">
        <v>48</v>
      </c>
      <c r="C39" s="17">
        <v>3671100</v>
      </c>
      <c r="D39" s="17">
        <v>3671100</v>
      </c>
      <c r="E39" s="5">
        <f>ROUND(D39/C39*100,1)</f>
        <v>100</v>
      </c>
      <c r="F39" s="17"/>
      <c r="G39" s="17"/>
      <c r="H39" s="3"/>
      <c r="I39" s="17">
        <f>C39+F39</f>
        <v>3671100</v>
      </c>
      <c r="J39" s="17">
        <f>D39+G39</f>
        <v>3671100</v>
      </c>
      <c r="K39" s="5">
        <f>ROUND(J39/I39*100,1)</f>
        <v>100</v>
      </c>
    </row>
    <row r="40" spans="1:11" ht="13.5" customHeight="1" hidden="1">
      <c r="A40" s="46"/>
      <c r="B40" s="57"/>
      <c r="C40" s="48" t="s">
        <v>5</v>
      </c>
      <c r="D40" s="49"/>
      <c r="E40" s="50"/>
      <c r="F40" s="48"/>
      <c r="G40" s="49"/>
      <c r="H40" s="50"/>
      <c r="I40" s="48" t="s">
        <v>7</v>
      </c>
      <c r="J40" s="49"/>
      <c r="K40" s="50"/>
    </row>
    <row r="41" spans="1:11" ht="44.25" customHeight="1" hidden="1">
      <c r="A41" s="47"/>
      <c r="B41" s="58"/>
      <c r="C41" s="2" t="s">
        <v>8</v>
      </c>
      <c r="D41" s="2" t="s">
        <v>9</v>
      </c>
      <c r="E41" s="2" t="s">
        <v>10</v>
      </c>
      <c r="F41" s="2"/>
      <c r="G41" s="2"/>
      <c r="H41" s="2"/>
      <c r="I41" s="2" t="s">
        <v>8</v>
      </c>
      <c r="J41" s="2" t="s">
        <v>9</v>
      </c>
      <c r="K41" s="2" t="s">
        <v>10</v>
      </c>
    </row>
    <row r="42" spans="1:11" ht="24" customHeight="1" hidden="1">
      <c r="A42" s="20">
        <v>4103700</v>
      </c>
      <c r="B42" s="30" t="s">
        <v>36</v>
      </c>
      <c r="C42" s="8"/>
      <c r="D42" s="8"/>
      <c r="E42" s="5"/>
      <c r="F42" s="2"/>
      <c r="G42" s="2"/>
      <c r="H42" s="2"/>
      <c r="I42" s="4">
        <f>C42+F42</f>
        <v>0</v>
      </c>
      <c r="J42" s="3">
        <f>D42+G42</f>
        <v>0</v>
      </c>
      <c r="K42" s="5"/>
    </row>
    <row r="43" spans="1:11" s="14" customFormat="1" ht="12.75" customHeight="1">
      <c r="A43" s="60" t="s">
        <v>13</v>
      </c>
      <c r="B43" s="61"/>
      <c r="C43" s="40">
        <f>SUM(C12:C41)+C42</f>
        <v>9664825</v>
      </c>
      <c r="D43" s="40">
        <f>SUM(D12:D41)+D42</f>
        <v>10132311.969999999</v>
      </c>
      <c r="E43" s="12">
        <f>ROUND(D43/C43*100,1)</f>
        <v>104.8</v>
      </c>
      <c r="F43" s="40">
        <f>SUM(F12:F41)+F42</f>
        <v>429371.88</v>
      </c>
      <c r="G43" s="40">
        <f>SUM(G12:G41)+G42</f>
        <v>680895.92</v>
      </c>
      <c r="H43" s="12">
        <f>ROUND(G43/F43*100,1)</f>
        <v>158.6</v>
      </c>
      <c r="I43" s="40">
        <f>SUM(I12:I41)+I42</f>
        <v>10094196.879999999</v>
      </c>
      <c r="J43" s="40">
        <f>SUM(J12:J41)+J42</f>
        <v>10813207.89</v>
      </c>
      <c r="K43" s="13">
        <f>ROUND(J43/I43*100,1)</f>
        <v>107.1</v>
      </c>
    </row>
    <row r="44" spans="1:11" ht="15.75" customHeight="1">
      <c r="A44" s="3">
        <v>208400</v>
      </c>
      <c r="B44" s="24" t="s">
        <v>29</v>
      </c>
      <c r="C44" s="41">
        <v>-2075583</v>
      </c>
      <c r="D44" s="41">
        <v>-482064.14</v>
      </c>
      <c r="E44" s="36">
        <f>ROUND(D44/C44*100,1)</f>
        <v>23.2</v>
      </c>
      <c r="F44" s="41">
        <f>-C44</f>
        <v>2075583</v>
      </c>
      <c r="G44" s="41">
        <f>-D44</f>
        <v>482064.14</v>
      </c>
      <c r="H44" s="36">
        <f>ROUND(G44/F44*100,1)</f>
        <v>23.2</v>
      </c>
      <c r="I44" s="41">
        <f>C44+F44</f>
        <v>0</v>
      </c>
      <c r="J44" s="17">
        <f>D44+G44</f>
        <v>0</v>
      </c>
      <c r="K44" s="3"/>
    </row>
    <row r="45" s="21" customFormat="1" ht="0.75" customHeight="1">
      <c r="B45" s="31"/>
    </row>
    <row r="46" spans="1:11" ht="13.5" customHeight="1" hidden="1">
      <c r="A46" s="51" t="s">
        <v>3</v>
      </c>
      <c r="B46" s="56" t="s">
        <v>4</v>
      </c>
      <c r="C46" s="51" t="s">
        <v>5</v>
      </c>
      <c r="D46" s="51"/>
      <c r="E46" s="51"/>
      <c r="F46" s="51" t="s">
        <v>6</v>
      </c>
      <c r="G46" s="51"/>
      <c r="H46" s="51"/>
      <c r="I46" s="51" t="s">
        <v>7</v>
      </c>
      <c r="J46" s="51"/>
      <c r="K46" s="51"/>
    </row>
    <row r="47" spans="1:11" ht="44.25" customHeight="1" hidden="1">
      <c r="A47" s="51"/>
      <c r="B47" s="56"/>
      <c r="C47" s="2" t="s">
        <v>27</v>
      </c>
      <c r="D47" s="2" t="s">
        <v>28</v>
      </c>
      <c r="E47" s="2" t="s">
        <v>10</v>
      </c>
      <c r="F47" s="2" t="s">
        <v>27</v>
      </c>
      <c r="G47" s="2" t="s">
        <v>28</v>
      </c>
      <c r="H47" s="2" t="s">
        <v>10</v>
      </c>
      <c r="I47" s="2" t="s">
        <v>27</v>
      </c>
      <c r="J47" s="2" t="s">
        <v>28</v>
      </c>
      <c r="K47" s="2" t="s">
        <v>10</v>
      </c>
    </row>
    <row r="48" spans="1:11" ht="11.25">
      <c r="A48" s="62" t="s">
        <v>14</v>
      </c>
      <c r="B48" s="63"/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27" customHeight="1">
      <c r="A49" s="15" t="s">
        <v>89</v>
      </c>
      <c r="B49" s="37" t="s">
        <v>49</v>
      </c>
      <c r="C49" s="42">
        <v>2451980</v>
      </c>
      <c r="D49" s="42">
        <v>1749721.02</v>
      </c>
      <c r="E49" s="34">
        <f>ROUND(D49/C49*100,1)</f>
        <v>71.4</v>
      </c>
      <c r="F49" s="42">
        <v>9325</v>
      </c>
      <c r="G49" s="42">
        <v>9200</v>
      </c>
      <c r="H49" s="34">
        <f>ROUND(G49/F49*100,1)</f>
        <v>98.7</v>
      </c>
      <c r="I49" s="17">
        <f>C49+F49</f>
        <v>2461305</v>
      </c>
      <c r="J49" s="17">
        <f>D49+G49</f>
        <v>1758921.02</v>
      </c>
      <c r="K49" s="3">
        <f>ROUND(J49/I49*100,1)</f>
        <v>71.5</v>
      </c>
    </row>
    <row r="50" spans="1:11" ht="11.25" customHeight="1" hidden="1">
      <c r="A50" s="15" t="s">
        <v>51</v>
      </c>
      <c r="B50" s="3" t="s">
        <v>50</v>
      </c>
      <c r="C50" s="33"/>
      <c r="D50" s="33"/>
      <c r="E50" s="34"/>
      <c r="F50" s="33"/>
      <c r="G50" s="33"/>
      <c r="H50" s="34"/>
      <c r="I50" s="4"/>
      <c r="J50" s="3"/>
      <c r="K50" s="3"/>
    </row>
    <row r="51" spans="1:11" ht="13.5" customHeight="1" hidden="1">
      <c r="A51" s="51" t="s">
        <v>3</v>
      </c>
      <c r="B51" s="3" t="s">
        <v>4</v>
      </c>
      <c r="C51" s="51" t="s">
        <v>5</v>
      </c>
      <c r="D51" s="51"/>
      <c r="E51" s="51"/>
      <c r="F51" s="51" t="s">
        <v>6</v>
      </c>
      <c r="G51" s="51"/>
      <c r="H51" s="51"/>
      <c r="I51" s="51" t="s">
        <v>7</v>
      </c>
      <c r="J51" s="51"/>
      <c r="K51" s="51"/>
    </row>
    <row r="52" spans="1:11" ht="44.25" customHeight="1" hidden="1">
      <c r="A52" s="51"/>
      <c r="B52" s="3"/>
      <c r="C52" s="2" t="s">
        <v>27</v>
      </c>
      <c r="D52" s="2" t="s">
        <v>28</v>
      </c>
      <c r="E52" s="2" t="s">
        <v>10</v>
      </c>
      <c r="F52" s="2" t="s">
        <v>27</v>
      </c>
      <c r="G52" s="2" t="s">
        <v>28</v>
      </c>
      <c r="H52" s="2" t="s">
        <v>10</v>
      </c>
      <c r="I52" s="2" t="s">
        <v>27</v>
      </c>
      <c r="J52" s="2" t="s">
        <v>28</v>
      </c>
      <c r="K52" s="2" t="s">
        <v>10</v>
      </c>
    </row>
    <row r="53" spans="1:11" ht="10.5" customHeight="1">
      <c r="A53" s="15" t="s">
        <v>90</v>
      </c>
      <c r="B53" s="3" t="s">
        <v>52</v>
      </c>
      <c r="C53" s="42">
        <v>4717205</v>
      </c>
      <c r="D53" s="42">
        <v>3198988.09</v>
      </c>
      <c r="E53" s="34">
        <f>ROUND(D53/C53*100,1)</f>
        <v>67.8</v>
      </c>
      <c r="F53" s="43">
        <v>945207.08</v>
      </c>
      <c r="G53" s="42">
        <v>433557.7</v>
      </c>
      <c r="H53" s="34">
        <f>ROUND(G53/F53*100,1)</f>
        <v>45.9</v>
      </c>
      <c r="I53" s="17">
        <f>C53+F53</f>
        <v>5662412.08</v>
      </c>
      <c r="J53" s="17">
        <f>D53+G53</f>
        <v>3632545.79</v>
      </c>
      <c r="K53" s="3">
        <f>ROUND(J53/I53*100,1)</f>
        <v>64.2</v>
      </c>
    </row>
    <row r="54" spans="1:11" ht="33.75" customHeight="1" hidden="1">
      <c r="A54" s="15" t="s">
        <v>55</v>
      </c>
      <c r="B54" s="3" t="s">
        <v>41</v>
      </c>
      <c r="C54" s="33"/>
      <c r="D54" s="33"/>
      <c r="E54" s="34"/>
      <c r="F54" s="35"/>
      <c r="G54" s="35"/>
      <c r="H54" s="34"/>
      <c r="I54" s="4">
        <f aca="true" t="shared" si="3" ref="I54:J61">C54+F54</f>
        <v>0</v>
      </c>
      <c r="J54" s="4">
        <f t="shared" si="3"/>
        <v>0</v>
      </c>
      <c r="K54" s="3"/>
    </row>
    <row r="55" spans="1:11" ht="24" customHeight="1" hidden="1">
      <c r="A55" s="15" t="s">
        <v>56</v>
      </c>
      <c r="B55" s="3" t="s">
        <v>53</v>
      </c>
      <c r="C55" s="33"/>
      <c r="D55" s="33"/>
      <c r="E55" s="34"/>
      <c r="F55" s="35"/>
      <c r="G55" s="35"/>
      <c r="H55" s="34"/>
      <c r="I55" s="4">
        <f t="shared" si="3"/>
        <v>0</v>
      </c>
      <c r="J55" s="4">
        <f t="shared" si="3"/>
        <v>0</v>
      </c>
      <c r="K55" s="3"/>
    </row>
    <row r="56" spans="1:11" ht="5.25" customHeight="1" hidden="1">
      <c r="A56" s="15" t="s">
        <v>57</v>
      </c>
      <c r="B56" s="3" t="s">
        <v>40</v>
      </c>
      <c r="C56" s="33"/>
      <c r="D56" s="33"/>
      <c r="E56" s="34"/>
      <c r="F56" s="35"/>
      <c r="G56" s="35"/>
      <c r="H56" s="34"/>
      <c r="I56" s="4">
        <f>C56+F56</f>
        <v>0</v>
      </c>
      <c r="J56" s="4">
        <f>D56+G56</f>
        <v>0</v>
      </c>
      <c r="K56" s="3"/>
    </row>
    <row r="57" spans="1:11" ht="13.5" customHeight="1">
      <c r="A57" s="46" t="s">
        <v>3</v>
      </c>
      <c r="B57" s="57" t="s">
        <v>4</v>
      </c>
      <c r="C57" s="48" t="s">
        <v>5</v>
      </c>
      <c r="D57" s="49"/>
      <c r="E57" s="50"/>
      <c r="F57" s="48" t="s">
        <v>6</v>
      </c>
      <c r="G57" s="49"/>
      <c r="H57" s="50"/>
      <c r="I57" s="48" t="s">
        <v>7</v>
      </c>
      <c r="J57" s="49"/>
      <c r="K57" s="50"/>
    </row>
    <row r="58" spans="1:11" ht="50.25" customHeight="1">
      <c r="A58" s="47"/>
      <c r="B58" s="58"/>
      <c r="C58" s="2" t="s">
        <v>27</v>
      </c>
      <c r="D58" s="2" t="s">
        <v>38</v>
      </c>
      <c r="E58" s="2" t="s">
        <v>39</v>
      </c>
      <c r="F58" s="2" t="s">
        <v>27</v>
      </c>
      <c r="G58" s="2" t="s">
        <v>38</v>
      </c>
      <c r="H58" s="2" t="s">
        <v>10</v>
      </c>
      <c r="I58" s="2" t="s">
        <v>27</v>
      </c>
      <c r="J58" s="2" t="s">
        <v>38</v>
      </c>
      <c r="K58" s="2" t="s">
        <v>39</v>
      </c>
    </row>
    <row r="59" spans="1:11" ht="11.25">
      <c r="A59" s="15" t="s">
        <v>91</v>
      </c>
      <c r="B59" s="3" t="s">
        <v>54</v>
      </c>
      <c r="C59" s="42">
        <v>45000</v>
      </c>
      <c r="D59" s="42">
        <v>43300</v>
      </c>
      <c r="E59" s="34">
        <f>ROUND(D59/C59*100,1)</f>
        <v>96.2</v>
      </c>
      <c r="F59" s="42"/>
      <c r="G59" s="42"/>
      <c r="H59" s="34"/>
      <c r="I59" s="17">
        <f t="shared" si="3"/>
        <v>45000</v>
      </c>
      <c r="J59" s="17">
        <f t="shared" si="3"/>
        <v>43300</v>
      </c>
      <c r="K59" s="3">
        <f>ROUND(J59/I59*100,1)</f>
        <v>96.2</v>
      </c>
    </row>
    <row r="60" spans="1:11" ht="22.5">
      <c r="A60" s="15" t="s">
        <v>92</v>
      </c>
      <c r="B60" s="3" t="s">
        <v>58</v>
      </c>
      <c r="C60" s="42">
        <v>596550</v>
      </c>
      <c r="D60" s="42">
        <v>435433.66</v>
      </c>
      <c r="E60" s="34">
        <f>ROUND(D60/C60*100,1)</f>
        <v>73</v>
      </c>
      <c r="F60" s="43">
        <v>326630</v>
      </c>
      <c r="G60" s="42">
        <v>322530.31</v>
      </c>
      <c r="H60" s="34">
        <f>ROUND(G60/F60*100,1)</f>
        <v>98.7</v>
      </c>
      <c r="I60" s="17">
        <f t="shared" si="3"/>
        <v>923180</v>
      </c>
      <c r="J60" s="17">
        <f t="shared" si="3"/>
        <v>757963.97</v>
      </c>
      <c r="K60" s="3">
        <f aca="true" t="shared" si="4" ref="K60:K69">ROUND(J60/I60*100,1)</f>
        <v>82.1</v>
      </c>
    </row>
    <row r="61" spans="1:11" ht="12">
      <c r="A61" s="15" t="s">
        <v>93</v>
      </c>
      <c r="B61" s="24" t="s">
        <v>59</v>
      </c>
      <c r="C61" s="42">
        <v>307400</v>
      </c>
      <c r="D61" s="42">
        <v>126331.56</v>
      </c>
      <c r="E61" s="34">
        <f>ROUND(D61/C61*100,1)</f>
        <v>41.1</v>
      </c>
      <c r="F61" s="42"/>
      <c r="G61" s="42"/>
      <c r="H61" s="34"/>
      <c r="I61" s="17">
        <f t="shared" si="3"/>
        <v>307400</v>
      </c>
      <c r="J61" s="17">
        <f t="shared" si="3"/>
        <v>126331.56</v>
      </c>
      <c r="K61" s="3">
        <f t="shared" si="4"/>
        <v>41.1</v>
      </c>
    </row>
    <row r="62" spans="1:11" ht="24">
      <c r="A62" s="15" t="s">
        <v>94</v>
      </c>
      <c r="B62" s="24" t="s">
        <v>60</v>
      </c>
      <c r="C62" s="42">
        <v>25080</v>
      </c>
      <c r="D62" s="42">
        <v>14589.2</v>
      </c>
      <c r="E62" s="34">
        <f>ROUND(D62/C62*100,1)</f>
        <v>58.2</v>
      </c>
      <c r="F62" s="42"/>
      <c r="G62" s="42"/>
      <c r="H62" s="34"/>
      <c r="I62" s="17">
        <f aca="true" t="shared" si="5" ref="I62:J87">C62+F62</f>
        <v>25080</v>
      </c>
      <c r="J62" s="17">
        <f t="shared" si="5"/>
        <v>14589.2</v>
      </c>
      <c r="K62" s="3">
        <f t="shared" si="4"/>
        <v>58.2</v>
      </c>
    </row>
    <row r="63" spans="1:11" ht="11.25" hidden="1">
      <c r="A63" s="15" t="s">
        <v>83</v>
      </c>
      <c r="B63" s="3" t="s">
        <v>84</v>
      </c>
      <c r="C63" s="42"/>
      <c r="D63" s="42"/>
      <c r="E63" s="34"/>
      <c r="F63" s="42"/>
      <c r="G63" s="42"/>
      <c r="H63" s="34"/>
      <c r="I63" s="17">
        <f t="shared" si="5"/>
        <v>0</v>
      </c>
      <c r="J63" s="17">
        <f t="shared" si="5"/>
        <v>0</v>
      </c>
      <c r="K63" s="3"/>
    </row>
    <row r="64" spans="1:11" ht="23.25" customHeight="1" hidden="1">
      <c r="A64" s="15" t="s">
        <v>62</v>
      </c>
      <c r="B64" s="3" t="s">
        <v>82</v>
      </c>
      <c r="C64" s="42"/>
      <c r="D64" s="42"/>
      <c r="E64" s="34"/>
      <c r="F64" s="42"/>
      <c r="G64" s="42"/>
      <c r="H64" s="34"/>
      <c r="I64" s="17">
        <f t="shared" si="5"/>
        <v>0</v>
      </c>
      <c r="J64" s="17">
        <f t="shared" si="5"/>
        <v>0</v>
      </c>
      <c r="K64" s="3"/>
    </row>
    <row r="65" spans="1:11" ht="23.25" customHeight="1" hidden="1">
      <c r="A65" s="15" t="s">
        <v>80</v>
      </c>
      <c r="B65" s="3" t="s">
        <v>61</v>
      </c>
      <c r="C65" s="42"/>
      <c r="D65" s="42"/>
      <c r="E65" s="34"/>
      <c r="F65" s="42"/>
      <c r="G65" s="42"/>
      <c r="H65" s="34"/>
      <c r="I65" s="17">
        <f>C65+F65</f>
        <v>0</v>
      </c>
      <c r="J65" s="17">
        <f>D65+G65</f>
        <v>0</v>
      </c>
      <c r="K65" s="3"/>
    </row>
    <row r="66" spans="1:11" ht="13.5" customHeight="1">
      <c r="A66" s="15" t="s">
        <v>95</v>
      </c>
      <c r="B66" s="3" t="s">
        <v>81</v>
      </c>
      <c r="C66" s="42">
        <v>1148800</v>
      </c>
      <c r="D66" s="42">
        <v>764909.82</v>
      </c>
      <c r="E66" s="34">
        <f>ROUND(D66/C66*100,1)</f>
        <v>66.6</v>
      </c>
      <c r="F66" s="43">
        <v>100000</v>
      </c>
      <c r="G66" s="42"/>
      <c r="H66" s="34">
        <f>ROUND(G66/F66*100,1)</f>
        <v>0</v>
      </c>
      <c r="I66" s="17">
        <f t="shared" si="5"/>
        <v>1248800</v>
      </c>
      <c r="J66" s="17">
        <f t="shared" si="5"/>
        <v>764909.82</v>
      </c>
      <c r="K66" s="3">
        <f t="shared" si="4"/>
        <v>61.3</v>
      </c>
    </row>
    <row r="67" spans="1:11" ht="11.25">
      <c r="A67" s="15" t="s">
        <v>96</v>
      </c>
      <c r="B67" s="3" t="s">
        <v>63</v>
      </c>
      <c r="C67" s="17">
        <v>400000</v>
      </c>
      <c r="D67" s="17"/>
      <c r="E67" s="5">
        <f>ROUND(D67/C67*100,1)</f>
        <v>0</v>
      </c>
      <c r="F67" s="17"/>
      <c r="G67" s="17"/>
      <c r="H67" s="5"/>
      <c r="I67" s="17">
        <f t="shared" si="5"/>
        <v>400000</v>
      </c>
      <c r="J67" s="17">
        <f t="shared" si="5"/>
        <v>0</v>
      </c>
      <c r="K67" s="3">
        <f t="shared" si="4"/>
        <v>0</v>
      </c>
    </row>
    <row r="68" spans="1:11" ht="22.5">
      <c r="A68" s="15" t="s">
        <v>97</v>
      </c>
      <c r="B68" s="3" t="s">
        <v>64</v>
      </c>
      <c r="C68" s="17"/>
      <c r="D68" s="17"/>
      <c r="E68" s="5"/>
      <c r="F68" s="41">
        <v>140500</v>
      </c>
      <c r="G68" s="17">
        <v>103259.92</v>
      </c>
      <c r="H68" s="5">
        <f>ROUND(G68/F68*100,1)</f>
        <v>73.5</v>
      </c>
      <c r="I68" s="17">
        <f t="shared" si="5"/>
        <v>140500</v>
      </c>
      <c r="J68" s="17">
        <f t="shared" si="5"/>
        <v>103259.92</v>
      </c>
      <c r="K68" s="3">
        <f t="shared" si="4"/>
        <v>73.5</v>
      </c>
    </row>
    <row r="69" spans="1:11" ht="11.25">
      <c r="A69" s="15" t="s">
        <v>98</v>
      </c>
      <c r="B69" s="36" t="s">
        <v>42</v>
      </c>
      <c r="C69" s="17">
        <v>100600</v>
      </c>
      <c r="D69" s="17">
        <v>22575</v>
      </c>
      <c r="E69" s="5">
        <f>ROUND(D69/C69*100,1)</f>
        <v>22.4</v>
      </c>
      <c r="F69" s="17"/>
      <c r="G69" s="17"/>
      <c r="H69" s="5"/>
      <c r="I69" s="17">
        <f>C69+F69</f>
        <v>100600</v>
      </c>
      <c r="J69" s="17">
        <f>D69+G69</f>
        <v>22575</v>
      </c>
      <c r="K69" s="3">
        <f t="shared" si="4"/>
        <v>22.4</v>
      </c>
    </row>
    <row r="70" spans="1:11" ht="22.5">
      <c r="A70" s="15" t="s">
        <v>99</v>
      </c>
      <c r="B70" s="3" t="s">
        <v>65</v>
      </c>
      <c r="C70" s="17">
        <v>246700</v>
      </c>
      <c r="D70" s="17">
        <v>212152.6</v>
      </c>
      <c r="E70" s="5">
        <f>ROUND(D70/C70*100,1)</f>
        <v>86</v>
      </c>
      <c r="F70" s="17">
        <v>1000000</v>
      </c>
      <c r="G70" s="17">
        <v>47073.91</v>
      </c>
      <c r="H70" s="5">
        <f>ROUND(G70/F70*100,1)</f>
        <v>4.7</v>
      </c>
      <c r="I70" s="17">
        <f t="shared" si="5"/>
        <v>1246700</v>
      </c>
      <c r="J70" s="17">
        <f t="shared" si="5"/>
        <v>259226.51</v>
      </c>
      <c r="K70" s="3">
        <f>ROUND(J70/I70*100,1)</f>
        <v>20.8</v>
      </c>
    </row>
    <row r="71" spans="1:11" ht="11.25">
      <c r="A71" s="15" t="s">
        <v>100</v>
      </c>
      <c r="B71" s="3" t="s">
        <v>88</v>
      </c>
      <c r="C71" s="17">
        <v>83400</v>
      </c>
      <c r="D71" s="17"/>
      <c r="E71" s="5"/>
      <c r="F71" s="17"/>
      <c r="G71" s="17"/>
      <c r="H71" s="5"/>
      <c r="I71" s="17"/>
      <c r="J71" s="17"/>
      <c r="K71" s="3"/>
    </row>
    <row r="72" spans="1:11" ht="11.25">
      <c r="A72" s="15" t="s">
        <v>101</v>
      </c>
      <c r="B72" s="3" t="s">
        <v>72</v>
      </c>
      <c r="C72" s="17">
        <v>11100</v>
      </c>
      <c r="D72" s="17">
        <v>6854</v>
      </c>
      <c r="E72" s="5">
        <f>ROUND(D72/C72*100,1)</f>
        <v>61.7</v>
      </c>
      <c r="F72" s="17"/>
      <c r="G72" s="17"/>
      <c r="H72" s="5"/>
      <c r="I72" s="17">
        <f>C72+F72</f>
        <v>11100</v>
      </c>
      <c r="J72" s="17">
        <f>D72+G72</f>
        <v>6854</v>
      </c>
      <c r="K72" s="3">
        <f>ROUND(J72/I72*100,1)</f>
        <v>61.7</v>
      </c>
    </row>
    <row r="73" spans="1:11" ht="12" customHeight="1" hidden="1">
      <c r="A73" s="15" t="s">
        <v>67</v>
      </c>
      <c r="B73" s="3" t="s">
        <v>66</v>
      </c>
      <c r="C73" s="17"/>
      <c r="D73" s="17"/>
      <c r="E73" s="5"/>
      <c r="F73" s="17"/>
      <c r="G73" s="17"/>
      <c r="H73" s="5"/>
      <c r="I73" s="17">
        <f t="shared" si="5"/>
        <v>0</v>
      </c>
      <c r="J73" s="17">
        <f t="shared" si="5"/>
        <v>0</v>
      </c>
      <c r="K73" s="3"/>
    </row>
    <row r="74" spans="1:11" ht="12" hidden="1">
      <c r="A74" s="15" t="s">
        <v>68</v>
      </c>
      <c r="B74" s="24" t="s">
        <v>69</v>
      </c>
      <c r="C74" s="17"/>
      <c r="D74" s="17"/>
      <c r="E74" s="5"/>
      <c r="F74" s="17"/>
      <c r="G74" s="17"/>
      <c r="H74" s="5"/>
      <c r="I74" s="17">
        <f t="shared" si="5"/>
        <v>0</v>
      </c>
      <c r="J74" s="17">
        <f t="shared" si="5"/>
        <v>0</v>
      </c>
      <c r="K74" s="3"/>
    </row>
    <row r="75" spans="1:11" ht="13.5" customHeight="1">
      <c r="A75" s="15" t="s">
        <v>102</v>
      </c>
      <c r="B75" s="3" t="s">
        <v>70</v>
      </c>
      <c r="C75" s="17"/>
      <c r="D75" s="17"/>
      <c r="E75" s="5"/>
      <c r="F75" s="17">
        <v>31255</v>
      </c>
      <c r="G75" s="17"/>
      <c r="H75" s="5">
        <f>ROUND(G75/F75*100,1)</f>
        <v>0</v>
      </c>
      <c r="I75" s="17">
        <f aca="true" t="shared" si="6" ref="I75:J77">C75+F75</f>
        <v>31255</v>
      </c>
      <c r="J75" s="17">
        <f t="shared" si="6"/>
        <v>0</v>
      </c>
      <c r="K75" s="3">
        <f>ROUND(J75/I75*100,1)</f>
        <v>0</v>
      </c>
    </row>
    <row r="76" spans="1:11" ht="13.5" customHeight="1" hidden="1">
      <c r="A76" s="15" t="s">
        <v>73</v>
      </c>
      <c r="B76" s="32" t="s">
        <v>74</v>
      </c>
      <c r="C76" s="17"/>
      <c r="D76" s="17"/>
      <c r="E76" s="5"/>
      <c r="F76" s="17"/>
      <c r="G76" s="17"/>
      <c r="H76" s="5"/>
      <c r="I76" s="17">
        <f t="shared" si="6"/>
        <v>0</v>
      </c>
      <c r="J76" s="17">
        <f t="shared" si="6"/>
        <v>0</v>
      </c>
      <c r="K76" s="3"/>
    </row>
    <row r="77" spans="1:11" ht="13.5" customHeight="1" hidden="1">
      <c r="A77" s="15" t="s">
        <v>71</v>
      </c>
      <c r="B77" s="3" t="s">
        <v>48</v>
      </c>
      <c r="C77" s="17"/>
      <c r="D77" s="17"/>
      <c r="E77" s="5"/>
      <c r="F77" s="17"/>
      <c r="G77" s="17"/>
      <c r="H77" s="5"/>
      <c r="I77" s="17">
        <f t="shared" si="6"/>
        <v>0</v>
      </c>
      <c r="J77" s="17">
        <f t="shared" si="6"/>
        <v>0</v>
      </c>
      <c r="K77" s="3"/>
    </row>
    <row r="78" spans="1:11" ht="24">
      <c r="A78" s="15" t="s">
        <v>103</v>
      </c>
      <c r="B78" s="32" t="s">
        <v>75</v>
      </c>
      <c r="C78" s="17"/>
      <c r="D78" s="17"/>
      <c r="E78" s="5"/>
      <c r="F78" s="17">
        <v>90087.8</v>
      </c>
      <c r="G78" s="17">
        <v>90087.8</v>
      </c>
      <c r="H78" s="5">
        <f>ROUND(G78/F78*100,1)</f>
        <v>100</v>
      </c>
      <c r="I78" s="17">
        <f t="shared" si="5"/>
        <v>90087.8</v>
      </c>
      <c r="J78" s="17">
        <f t="shared" si="5"/>
        <v>90087.8</v>
      </c>
      <c r="K78" s="3">
        <f>ROUND(J78/I78*100,1)</f>
        <v>100</v>
      </c>
    </row>
    <row r="79" spans="1:11" ht="12" hidden="1">
      <c r="A79" s="15" t="s">
        <v>76</v>
      </c>
      <c r="B79" s="32" t="s">
        <v>77</v>
      </c>
      <c r="C79" s="4"/>
      <c r="D79" s="4"/>
      <c r="E79" s="5"/>
      <c r="F79" s="3"/>
      <c r="G79" s="3"/>
      <c r="H79" s="5"/>
      <c r="I79" s="4">
        <f t="shared" si="5"/>
        <v>0</v>
      </c>
      <c r="J79" s="4">
        <f t="shared" si="5"/>
        <v>0</v>
      </c>
      <c r="K79" s="3"/>
    </row>
    <row r="80" spans="1:11" ht="11.25" hidden="1">
      <c r="A80" s="46" t="s">
        <v>3</v>
      </c>
      <c r="B80" s="57" t="s">
        <v>4</v>
      </c>
      <c r="C80" s="48" t="s">
        <v>5</v>
      </c>
      <c r="D80" s="49"/>
      <c r="E80" s="50"/>
      <c r="F80" s="48" t="s">
        <v>6</v>
      </c>
      <c r="G80" s="49"/>
      <c r="H80" s="50"/>
      <c r="I80" s="48" t="s">
        <v>7</v>
      </c>
      <c r="J80" s="49"/>
      <c r="K80" s="50"/>
    </row>
    <row r="81" spans="1:11" ht="55.5" customHeight="1" hidden="1">
      <c r="A81" s="47"/>
      <c r="B81" s="58"/>
      <c r="C81" s="8" t="s">
        <v>8</v>
      </c>
      <c r="D81" s="8" t="s">
        <v>9</v>
      </c>
      <c r="E81" s="8" t="s">
        <v>10</v>
      </c>
      <c r="F81" s="8" t="s">
        <v>8</v>
      </c>
      <c r="G81" s="8" t="s">
        <v>9</v>
      </c>
      <c r="H81" s="8" t="s">
        <v>10</v>
      </c>
      <c r="I81" s="8" t="s">
        <v>8</v>
      </c>
      <c r="J81" s="8" t="s">
        <v>9</v>
      </c>
      <c r="K81" s="8" t="s">
        <v>10</v>
      </c>
    </row>
    <row r="82" spans="1:11" ht="12" hidden="1">
      <c r="A82" s="54" t="s">
        <v>15</v>
      </c>
      <c r="B82" s="55"/>
      <c r="C82" s="11">
        <f>SUM(C49:C79)</f>
        <v>10133815</v>
      </c>
      <c r="D82" s="11">
        <f>SUM(D49:D79)</f>
        <v>6574854.949999999</v>
      </c>
      <c r="E82" s="13">
        <f>ROUND(D82/C82*100,1)</f>
        <v>64.9</v>
      </c>
      <c r="F82" s="11">
        <f>SUM(F49:F79)</f>
        <v>2643004.88</v>
      </c>
      <c r="G82" s="11">
        <f>SUM(G49:G79)</f>
        <v>1005709.6400000001</v>
      </c>
      <c r="H82" s="13">
        <f>ROUND(G82/F82*100,1)</f>
        <v>38.1</v>
      </c>
      <c r="I82" s="12">
        <f t="shared" si="5"/>
        <v>12776819.879999999</v>
      </c>
      <c r="J82" s="12">
        <f t="shared" si="5"/>
        <v>7580564.59</v>
      </c>
      <c r="K82" s="12">
        <f>ROUND(J82/I82*100,1)</f>
        <v>59.3</v>
      </c>
    </row>
    <row r="83" spans="1:11" ht="39" customHeight="1" hidden="1">
      <c r="A83" s="15" t="s">
        <v>16</v>
      </c>
      <c r="B83" s="26" t="s">
        <v>17</v>
      </c>
      <c r="C83" s="16"/>
      <c r="D83" s="16"/>
      <c r="E83" s="3"/>
      <c r="F83" s="3"/>
      <c r="G83" s="3"/>
      <c r="H83" s="3"/>
      <c r="I83" s="3">
        <f t="shared" si="5"/>
        <v>0</v>
      </c>
      <c r="J83" s="3">
        <f t="shared" si="5"/>
        <v>0</v>
      </c>
      <c r="K83" s="3"/>
    </row>
    <row r="84" spans="1:11" s="14" customFormat="1" ht="12">
      <c r="A84" s="54" t="s">
        <v>18</v>
      </c>
      <c r="B84" s="55"/>
      <c r="C84" s="40">
        <f>SUM(C82:C83)</f>
        <v>10133815</v>
      </c>
      <c r="D84" s="40">
        <f aca="true" t="shared" si="7" ref="D84:J84">SUM(D82:D83)</f>
        <v>6574854.949999999</v>
      </c>
      <c r="E84" s="12">
        <f>ROUND(D84/C84*100,1)</f>
        <v>64.9</v>
      </c>
      <c r="F84" s="40">
        <f t="shared" si="7"/>
        <v>2643004.88</v>
      </c>
      <c r="G84" s="40">
        <f>SUM(G82:G83)</f>
        <v>1005709.6400000001</v>
      </c>
      <c r="H84" s="12">
        <f>ROUND(G84/F84*100,1)</f>
        <v>38.1</v>
      </c>
      <c r="I84" s="40">
        <f t="shared" si="7"/>
        <v>12776819.879999999</v>
      </c>
      <c r="J84" s="40">
        <f t="shared" si="7"/>
        <v>7580564.59</v>
      </c>
      <c r="K84" s="12">
        <f>ROUND(J84/I84*100,1)</f>
        <v>59.3</v>
      </c>
    </row>
    <row r="85" spans="1:11" ht="12">
      <c r="A85" s="15"/>
      <c r="B85" s="24" t="s">
        <v>19</v>
      </c>
      <c r="C85" s="17">
        <f>IF((C43+C44)&gt;C84,(C43+C44)-C84,0)</f>
        <v>0</v>
      </c>
      <c r="D85" s="17">
        <f>IF((D43+D44)&gt;D84,(D43+D44)-D84,0)</f>
        <v>3075392.879999999</v>
      </c>
      <c r="E85" s="4"/>
      <c r="F85" s="17">
        <f>IF((F43+F44)&gt;F84,(F43+F44)-F84,0)</f>
        <v>0</v>
      </c>
      <c r="G85" s="17">
        <f>IF((G43+G44)&gt;G84,(G43+G44)-G84,0)</f>
        <v>157250.41999999993</v>
      </c>
      <c r="H85" s="4"/>
      <c r="I85" s="17">
        <f t="shared" si="5"/>
        <v>0</v>
      </c>
      <c r="J85" s="17">
        <f t="shared" si="5"/>
        <v>3232643.299999999</v>
      </c>
      <c r="K85" s="3"/>
    </row>
    <row r="86" spans="1:11" ht="12">
      <c r="A86" s="15"/>
      <c r="B86" s="24" t="s">
        <v>20</v>
      </c>
      <c r="C86" s="17">
        <f>IF(C84&gt;(C43+C44),C84-(C43+C44),0)</f>
        <v>2544573</v>
      </c>
      <c r="D86" s="17">
        <f>IF(D84&gt;(D43+D44),D84-(D43+D44),0)</f>
        <v>0</v>
      </c>
      <c r="E86" s="4"/>
      <c r="F86" s="17">
        <f>IF(F84&gt;(F43+F44),F84-(F43+F44),0)</f>
        <v>138050</v>
      </c>
      <c r="G86" s="17">
        <f>IF(G84&gt;(G43+G44),G84-(G43+G44),0)</f>
        <v>0</v>
      </c>
      <c r="H86" s="4"/>
      <c r="I86" s="17">
        <f t="shared" si="5"/>
        <v>2682623</v>
      </c>
      <c r="J86" s="17">
        <f t="shared" si="5"/>
        <v>0</v>
      </c>
      <c r="K86" s="3"/>
    </row>
    <row r="87" spans="1:11" ht="12">
      <c r="A87" s="54" t="s">
        <v>21</v>
      </c>
      <c r="B87" s="55"/>
      <c r="C87" s="40">
        <f>IF((C43+C44-C85)=C84,C43+C44,C84-C86)</f>
        <v>7589242</v>
      </c>
      <c r="D87" s="40">
        <f>IF((D43+D44-D85)=D84,D43+D44,D84-D86)</f>
        <v>9650247.829999998</v>
      </c>
      <c r="E87" s="12">
        <f>ROUND(D87/C87*100,1)</f>
        <v>127.2</v>
      </c>
      <c r="F87" s="40">
        <f>IF((F43+F44-F85)=F84,F43+F44-F85,F84-F86)</f>
        <v>2504954.88</v>
      </c>
      <c r="G87" s="40">
        <f>IF((G43+G44-G85)=G84,G84+G85,G84-G86)</f>
        <v>1162960.06</v>
      </c>
      <c r="H87" s="13">
        <f>ROUND(G87/F87*100,1)</f>
        <v>46.4</v>
      </c>
      <c r="I87" s="40">
        <f t="shared" si="5"/>
        <v>10094196.879999999</v>
      </c>
      <c r="J87" s="40">
        <f>D87+G87</f>
        <v>10813207.889999999</v>
      </c>
      <c r="K87" s="13">
        <f>ROUND(J87/I87*100,1)</f>
        <v>107.1</v>
      </c>
    </row>
    <row r="88" ht="0.75" customHeight="1">
      <c r="A88" s="18"/>
    </row>
    <row r="89" ht="0.75" customHeight="1">
      <c r="A89" s="18"/>
    </row>
    <row r="90" ht="12" customHeight="1">
      <c r="A90" s="18"/>
    </row>
    <row r="91" spans="1:6" ht="12">
      <c r="A91" s="18"/>
      <c r="B91" s="23" t="s">
        <v>24</v>
      </c>
      <c r="C91" s="19"/>
      <c r="D91" s="19"/>
      <c r="E91" s="59" t="s">
        <v>22</v>
      </c>
      <c r="F91" s="59"/>
    </row>
  </sheetData>
  <sheetProtection/>
  <mergeCells count="42">
    <mergeCell ref="I46:K46"/>
    <mergeCell ref="I51:K51"/>
    <mergeCell ref="A87:B87"/>
    <mergeCell ref="F57:H57"/>
    <mergeCell ref="I40:K40"/>
    <mergeCell ref="A80:A81"/>
    <mergeCell ref="B80:B81"/>
    <mergeCell ref="C80:E80"/>
    <mergeCell ref="A40:A41"/>
    <mergeCell ref="B40:B41"/>
    <mergeCell ref="I57:K57"/>
    <mergeCell ref="I80:K80"/>
    <mergeCell ref="B9:B10"/>
    <mergeCell ref="C9:E9"/>
    <mergeCell ref="E91:F91"/>
    <mergeCell ref="A43:B43"/>
    <mergeCell ref="A48:B48"/>
    <mergeCell ref="F80:H80"/>
    <mergeCell ref="A57:A58"/>
    <mergeCell ref="B57:B58"/>
    <mergeCell ref="C57:E57"/>
    <mergeCell ref="A84:B84"/>
    <mergeCell ref="A7:K7"/>
    <mergeCell ref="I9:K9"/>
    <mergeCell ref="A82:B82"/>
    <mergeCell ref="B46:B47"/>
    <mergeCell ref="C46:E46"/>
    <mergeCell ref="F46:H46"/>
    <mergeCell ref="F9:H9"/>
    <mergeCell ref="A51:A52"/>
    <mergeCell ref="C51:E51"/>
    <mergeCell ref="F51:H51"/>
    <mergeCell ref="A11:B11"/>
    <mergeCell ref="A9:A10"/>
    <mergeCell ref="F40:H40"/>
    <mergeCell ref="A46:A47"/>
    <mergeCell ref="C40:E40"/>
    <mergeCell ref="I1:K1"/>
    <mergeCell ref="I2:K2"/>
    <mergeCell ref="I3:K3"/>
    <mergeCell ref="A5:K5"/>
    <mergeCell ref="A6:K6"/>
  </mergeCells>
  <printOptions/>
  <pageMargins left="0.11811023622047245" right="0.11811023622047245" top="0.3937007874015748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Lunev</cp:lastModifiedBy>
  <cp:lastPrinted>2019-04-23T04:46:28Z</cp:lastPrinted>
  <dcterms:created xsi:type="dcterms:W3CDTF">2011-05-22T12:56:07Z</dcterms:created>
  <dcterms:modified xsi:type="dcterms:W3CDTF">2019-04-23T04:46:58Z</dcterms:modified>
  <cp:category/>
  <cp:version/>
  <cp:contentType/>
  <cp:contentStatus/>
</cp:coreProperties>
</file>