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760"/>
  </bookViews>
  <sheets>
    <sheet name="додаток 1" sheetId="1" r:id="rId1"/>
    <sheet name="додаток 2" sheetId="10" r:id="rId2"/>
    <sheet name="додаток 3" sheetId="2" r:id="rId3"/>
    <sheet name="додаток 4" sheetId="11" r:id="rId4"/>
    <sheet name="додаток 5" sheetId="7" r:id="rId5"/>
    <sheet name="Пояснювальна" sheetId="12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E59" i="2" l="1"/>
  <c r="P59" i="2"/>
  <c r="J59" i="2"/>
  <c r="H51" i="7"/>
  <c r="L19" i="2"/>
  <c r="J57" i="2"/>
  <c r="P57" i="2"/>
  <c r="H40" i="7"/>
  <c r="H39" i="7"/>
  <c r="G19" i="7"/>
  <c r="H20" i="7"/>
  <c r="C98" i="12"/>
  <c r="C106" i="12"/>
  <c r="C102" i="12"/>
  <c r="G13" i="7"/>
  <c r="H16" i="7"/>
  <c r="H15" i="7"/>
  <c r="G15" i="7"/>
  <c r="E115" i="12"/>
  <c r="C110" i="12"/>
  <c r="C111" i="12"/>
  <c r="C112" i="12"/>
  <c r="C113" i="12"/>
  <c r="C114" i="12"/>
  <c r="C109" i="12"/>
  <c r="D115" i="12"/>
  <c r="C99" i="12"/>
  <c r="C91" i="12"/>
  <c r="E78" i="12"/>
  <c r="F78" i="12"/>
  <c r="D78" i="12"/>
  <c r="C79" i="12"/>
  <c r="C80" i="12"/>
  <c r="C107" i="12"/>
  <c r="C105" i="12"/>
  <c r="C104" i="12"/>
  <c r="C101" i="12"/>
  <c r="C100" i="12"/>
  <c r="C97" i="12"/>
  <c r="C95" i="12"/>
  <c r="C94" i="12"/>
  <c r="C92" i="12"/>
  <c r="C90" i="12"/>
  <c r="C89" i="12"/>
  <c r="F83" i="12"/>
  <c r="C83" i="12"/>
  <c r="C81" i="12"/>
  <c r="C77" i="12"/>
  <c r="C76" i="12"/>
  <c r="F75" i="12"/>
  <c r="E75" i="12"/>
  <c r="D75" i="12"/>
  <c r="C74" i="12"/>
  <c r="C73" i="12"/>
  <c r="C72" i="12"/>
  <c r="C71" i="12"/>
  <c r="F70" i="12"/>
  <c r="F69" i="12"/>
  <c r="E70" i="12"/>
  <c r="D70" i="12"/>
  <c r="C70" i="12"/>
  <c r="E68" i="12"/>
  <c r="E66" i="12"/>
  <c r="D68" i="12"/>
  <c r="C67" i="12"/>
  <c r="F66" i="12"/>
  <c r="C65" i="12"/>
  <c r="C64" i="12"/>
  <c r="F63" i="12"/>
  <c r="E63" i="12"/>
  <c r="D63" i="12"/>
  <c r="C63" i="12"/>
  <c r="C62" i="12"/>
  <c r="C61" i="12"/>
  <c r="C60" i="12"/>
  <c r="C59" i="12"/>
  <c r="D58" i="12"/>
  <c r="C57" i="12"/>
  <c r="C56" i="12"/>
  <c r="D55" i="12"/>
  <c r="C55" i="12"/>
  <c r="C54" i="12"/>
  <c r="F53" i="12"/>
  <c r="F52" i="12"/>
  <c r="F51" i="12"/>
  <c r="E53" i="12"/>
  <c r="D53" i="12"/>
  <c r="C53" i="12"/>
  <c r="E52" i="12"/>
  <c r="E51" i="12"/>
  <c r="C50" i="12"/>
  <c r="C49" i="12"/>
  <c r="C48" i="12"/>
  <c r="F47" i="12"/>
  <c r="E47" i="12"/>
  <c r="E46" i="12"/>
  <c r="D47" i="12"/>
  <c r="F46" i="12"/>
  <c r="C45" i="12"/>
  <c r="C44" i="12"/>
  <c r="C43" i="12"/>
  <c r="F42" i="12"/>
  <c r="E42" i="12"/>
  <c r="D42" i="12"/>
  <c r="C42" i="12"/>
  <c r="C41" i="12"/>
  <c r="F40" i="12"/>
  <c r="F28" i="12"/>
  <c r="E40" i="12"/>
  <c r="D40" i="12"/>
  <c r="C39" i="12"/>
  <c r="C38" i="12"/>
  <c r="C37" i="12"/>
  <c r="C36" i="12"/>
  <c r="C35" i="12"/>
  <c r="C34" i="12"/>
  <c r="C33" i="12"/>
  <c r="C32" i="12"/>
  <c r="C31" i="12"/>
  <c r="C30" i="12"/>
  <c r="F29" i="12"/>
  <c r="E29" i="12"/>
  <c r="E28" i="12"/>
  <c r="C28" i="12"/>
  <c r="D29" i="12"/>
  <c r="C27" i="12"/>
  <c r="C26" i="12"/>
  <c r="F25" i="12"/>
  <c r="E25" i="12"/>
  <c r="C25" i="12"/>
  <c r="C24" i="12"/>
  <c r="F23" i="12"/>
  <c r="E23" i="12"/>
  <c r="D23" i="12"/>
  <c r="C23" i="12"/>
  <c r="E22" i="12"/>
  <c r="D21" i="12"/>
  <c r="C21" i="12"/>
  <c r="D20" i="12"/>
  <c r="C20" i="12"/>
  <c r="D19" i="12"/>
  <c r="C19" i="12"/>
  <c r="D18" i="12"/>
  <c r="C18" i="12"/>
  <c r="F17" i="12"/>
  <c r="F16" i="12"/>
  <c r="E17" i="12"/>
  <c r="E16" i="12"/>
  <c r="D15" i="12"/>
  <c r="D13" i="12"/>
  <c r="D14" i="12"/>
  <c r="C14" i="12"/>
  <c r="F13" i="12"/>
  <c r="F12" i="12"/>
  <c r="E13" i="12"/>
  <c r="E12" i="12"/>
  <c r="C11" i="12"/>
  <c r="F10" i="12"/>
  <c r="F9" i="12"/>
  <c r="F82" i="12"/>
  <c r="E10" i="12"/>
  <c r="C10" i="12"/>
  <c r="D10" i="12"/>
  <c r="C78" i="12"/>
  <c r="C47" i="12"/>
  <c r="C75" i="12"/>
  <c r="F115" i="12"/>
  <c r="C40" i="12"/>
  <c r="C115" i="12"/>
  <c r="D69" i="12"/>
  <c r="C69" i="12"/>
  <c r="C108" i="12"/>
  <c r="C29" i="12"/>
  <c r="D46" i="12"/>
  <c r="C46" i="12"/>
  <c r="E69" i="12"/>
  <c r="F22" i="12"/>
  <c r="C58" i="12"/>
  <c r="C68" i="12"/>
  <c r="C93" i="12"/>
  <c r="D28" i="12"/>
  <c r="D66" i="12"/>
  <c r="C66" i="12"/>
  <c r="H54" i="7"/>
  <c r="H53" i="7"/>
  <c r="G53" i="7"/>
  <c r="J35" i="2"/>
  <c r="G49" i="7"/>
  <c r="G55" i="7"/>
  <c r="H52" i="7"/>
  <c r="H49" i="7"/>
  <c r="H55" i="7"/>
  <c r="H50" i="7"/>
  <c r="G36" i="7"/>
  <c r="H38" i="7"/>
  <c r="H41" i="7"/>
  <c r="J23" i="2"/>
  <c r="C75" i="1"/>
  <c r="C76" i="1"/>
  <c r="E72" i="1"/>
  <c r="F72" i="1"/>
  <c r="D72" i="1"/>
  <c r="F18" i="11"/>
  <c r="G18" i="11"/>
  <c r="E82" i="1"/>
  <c r="F82" i="1"/>
  <c r="D82" i="1"/>
  <c r="C83" i="1"/>
  <c r="C84" i="1"/>
  <c r="F44" i="2"/>
  <c r="G44" i="2"/>
  <c r="H44" i="2"/>
  <c r="I44" i="2"/>
  <c r="L44" i="2"/>
  <c r="M44" i="2"/>
  <c r="N44" i="2"/>
  <c r="O47" i="2"/>
  <c r="J47" i="2"/>
  <c r="E47" i="2"/>
  <c r="P47" i="2"/>
  <c r="Q18" i="11"/>
  <c r="P18" i="11"/>
  <c r="O18" i="11"/>
  <c r="N18" i="11"/>
  <c r="M18" i="11"/>
  <c r="L18" i="11"/>
  <c r="J18" i="11"/>
  <c r="I18" i="11"/>
  <c r="H18" i="11"/>
  <c r="E18" i="11"/>
  <c r="D18" i="11"/>
  <c r="C18" i="11"/>
  <c r="R17" i="11"/>
  <c r="R16" i="11"/>
  <c r="K16" i="11"/>
  <c r="K18" i="11"/>
  <c r="R15" i="11"/>
  <c r="R18" i="11"/>
  <c r="H42" i="7"/>
  <c r="G45" i="7"/>
  <c r="H46" i="7"/>
  <c r="G34" i="7"/>
  <c r="K27" i="2"/>
  <c r="O27" i="2"/>
  <c r="J27" i="2"/>
  <c r="J26" i="2"/>
  <c r="H22" i="7"/>
  <c r="D38" i="10"/>
  <c r="E26" i="10"/>
  <c r="E38" i="10"/>
  <c r="F26" i="10"/>
  <c r="F38" i="10"/>
  <c r="D26" i="10"/>
  <c r="C26" i="10"/>
  <c r="C27" i="10"/>
  <c r="C38" i="10"/>
  <c r="H30" i="7"/>
  <c r="H29" i="7"/>
  <c r="G29" i="7"/>
  <c r="G48" i="7"/>
  <c r="H48" i="7"/>
  <c r="H14" i="7"/>
  <c r="H13" i="7"/>
  <c r="G32" i="7"/>
  <c r="G43" i="7"/>
  <c r="G23" i="7"/>
  <c r="H23" i="7"/>
  <c r="H24" i="7"/>
  <c r="H31" i="7"/>
  <c r="K36" i="2"/>
  <c r="O36" i="2"/>
  <c r="H33" i="7"/>
  <c r="H35" i="7"/>
  <c r="H34" i="7"/>
  <c r="H37" i="7"/>
  <c r="H36" i="7"/>
  <c r="K51" i="2"/>
  <c r="O51" i="2"/>
  <c r="J51" i="2"/>
  <c r="P51" i="2"/>
  <c r="H47" i="7"/>
  <c r="H45" i="7"/>
  <c r="H21" i="7"/>
  <c r="F53" i="2"/>
  <c r="G53" i="2"/>
  <c r="H53" i="2"/>
  <c r="I53" i="2"/>
  <c r="J53" i="2"/>
  <c r="K53" i="2"/>
  <c r="L53" i="2"/>
  <c r="M53" i="2"/>
  <c r="N53" i="2"/>
  <c r="O53" i="2"/>
  <c r="E54" i="2"/>
  <c r="P54" i="2"/>
  <c r="E45" i="2"/>
  <c r="G28" i="7"/>
  <c r="J36" i="2"/>
  <c r="K49" i="2"/>
  <c r="J31" i="2"/>
  <c r="J30" i="2"/>
  <c r="E31" i="2"/>
  <c r="O30" i="2"/>
  <c r="N30" i="2"/>
  <c r="M30" i="2"/>
  <c r="L30" i="2"/>
  <c r="H30" i="2"/>
  <c r="G30" i="2"/>
  <c r="F30" i="2"/>
  <c r="F26" i="2"/>
  <c r="G26" i="2"/>
  <c r="H26" i="2"/>
  <c r="I26" i="2"/>
  <c r="K26" i="2"/>
  <c r="L26" i="2"/>
  <c r="M26" i="2"/>
  <c r="N26" i="2"/>
  <c r="O26" i="2"/>
  <c r="J28" i="2"/>
  <c r="E28" i="2"/>
  <c r="J38" i="2"/>
  <c r="J37" i="2"/>
  <c r="O71" i="2"/>
  <c r="D60" i="1"/>
  <c r="C60" i="1"/>
  <c r="C61" i="1"/>
  <c r="C62" i="1"/>
  <c r="P28" i="2"/>
  <c r="G14" i="2"/>
  <c r="H14" i="2"/>
  <c r="I14" i="2"/>
  <c r="I77" i="2"/>
  <c r="L14" i="2"/>
  <c r="M14" i="2"/>
  <c r="N14" i="2"/>
  <c r="F14" i="2"/>
  <c r="J62" i="2"/>
  <c r="F49" i="2"/>
  <c r="G49" i="2"/>
  <c r="H49" i="2"/>
  <c r="I49" i="2"/>
  <c r="L49" i="2"/>
  <c r="M49" i="2"/>
  <c r="N49" i="2"/>
  <c r="J50" i="2"/>
  <c r="E50" i="2"/>
  <c r="E49" i="2"/>
  <c r="E51" i="2"/>
  <c r="P50" i="2"/>
  <c r="E34" i="2"/>
  <c r="E35" i="2"/>
  <c r="E36" i="2"/>
  <c r="P36" i="2"/>
  <c r="E27" i="2"/>
  <c r="E26" i="2"/>
  <c r="J16" i="2"/>
  <c r="E16" i="2"/>
  <c r="E14" i="2"/>
  <c r="D57" i="1"/>
  <c r="C58" i="1"/>
  <c r="C59" i="1"/>
  <c r="E27" i="1"/>
  <c r="E24" i="1"/>
  <c r="E11" i="1"/>
  <c r="F27" i="1"/>
  <c r="D27" i="1"/>
  <c r="D24" i="1"/>
  <c r="C24" i="1"/>
  <c r="E25" i="1"/>
  <c r="F25" i="1"/>
  <c r="D25" i="1"/>
  <c r="C26" i="1"/>
  <c r="C28" i="1"/>
  <c r="F33" i="2"/>
  <c r="G33" i="2"/>
  <c r="H33" i="2"/>
  <c r="I33" i="2"/>
  <c r="L33" i="2"/>
  <c r="M33" i="2"/>
  <c r="N33" i="2"/>
  <c r="J69" i="2"/>
  <c r="N68" i="2"/>
  <c r="M68" i="2"/>
  <c r="L68" i="2"/>
  <c r="H68" i="2"/>
  <c r="G68" i="2"/>
  <c r="F68" i="2"/>
  <c r="E68" i="2"/>
  <c r="E15" i="2"/>
  <c r="F24" i="1"/>
  <c r="F11" i="1"/>
  <c r="P27" i="2"/>
  <c r="P16" i="2"/>
  <c r="C57" i="1"/>
  <c r="C27" i="1"/>
  <c r="C25" i="1"/>
  <c r="O68" i="2"/>
  <c r="J68" i="2"/>
  <c r="P69" i="2"/>
  <c r="P68" i="2"/>
  <c r="J65" i="2"/>
  <c r="P65" i="2"/>
  <c r="G17" i="7"/>
  <c r="H32" i="7"/>
  <c r="K15" i="2"/>
  <c r="E62" i="2"/>
  <c r="P62" i="2"/>
  <c r="P61" i="2"/>
  <c r="O61" i="2"/>
  <c r="N61" i="2"/>
  <c r="M61" i="2"/>
  <c r="L61" i="2"/>
  <c r="J61" i="2"/>
  <c r="H61" i="2"/>
  <c r="H59" i="2"/>
  <c r="G61" i="2"/>
  <c r="G59" i="2"/>
  <c r="G57" i="2"/>
  <c r="F61" i="2"/>
  <c r="P35" i="2"/>
  <c r="C63" i="1"/>
  <c r="C64" i="1"/>
  <c r="J72" i="2"/>
  <c r="J73" i="2"/>
  <c r="F71" i="2"/>
  <c r="G71" i="2"/>
  <c r="H71" i="2"/>
  <c r="I71" i="2"/>
  <c r="I13" i="2"/>
  <c r="L71" i="2"/>
  <c r="M71" i="2"/>
  <c r="N71" i="2"/>
  <c r="E72" i="2"/>
  <c r="P72" i="2"/>
  <c r="P71" i="2"/>
  <c r="D55" i="1"/>
  <c r="D54" i="1"/>
  <c r="C54" i="1"/>
  <c r="C29" i="10"/>
  <c r="C78" i="1"/>
  <c r="M18" i="2"/>
  <c r="N18" i="2"/>
  <c r="G21" i="2"/>
  <c r="H21" i="2"/>
  <c r="J21" i="2"/>
  <c r="L21" i="2"/>
  <c r="M21" i="2"/>
  <c r="N21" i="2"/>
  <c r="O21" i="2"/>
  <c r="E22" i="2"/>
  <c r="P22" i="2"/>
  <c r="E23" i="2"/>
  <c r="P23" i="2"/>
  <c r="E24" i="2"/>
  <c r="P24" i="2"/>
  <c r="E38" i="2"/>
  <c r="E39" i="2"/>
  <c r="P39" i="2"/>
  <c r="J41" i="2"/>
  <c r="L41" i="2"/>
  <c r="M41" i="2"/>
  <c r="N41" i="2"/>
  <c r="O41" i="2"/>
  <c r="H41" i="2"/>
  <c r="O49" i="2"/>
  <c r="H57" i="2"/>
  <c r="M57" i="2"/>
  <c r="N57" i="2"/>
  <c r="P58" i="2"/>
  <c r="G64" i="2"/>
  <c r="H64" i="2"/>
  <c r="L64" i="2"/>
  <c r="M64" i="2"/>
  <c r="N64" i="2"/>
  <c r="E66" i="2"/>
  <c r="E64" i="2"/>
  <c r="E74" i="2"/>
  <c r="F77" i="1"/>
  <c r="D77" i="1"/>
  <c r="F34" i="10"/>
  <c r="E34" i="10"/>
  <c r="D34" i="10"/>
  <c r="C34" i="10"/>
  <c r="F18" i="10"/>
  <c r="E18" i="10"/>
  <c r="D18" i="10"/>
  <c r="C18" i="10"/>
  <c r="E46" i="2"/>
  <c r="E44" i="2"/>
  <c r="E55" i="2"/>
  <c r="E73" i="2"/>
  <c r="P73" i="2"/>
  <c r="E37" i="2"/>
  <c r="F21" i="2"/>
  <c r="J49" i="2"/>
  <c r="F64" i="2"/>
  <c r="L18" i="2"/>
  <c r="P55" i="2"/>
  <c r="P53" i="2"/>
  <c r="E53" i="2"/>
  <c r="P37" i="2"/>
  <c r="E71" i="2"/>
  <c r="J74" i="2"/>
  <c r="J71" i="2"/>
  <c r="P49" i="2"/>
  <c r="P38" i="2"/>
  <c r="D70" i="1"/>
  <c r="E55" i="1"/>
  <c r="E54" i="1"/>
  <c r="F55" i="1"/>
  <c r="F54" i="1"/>
  <c r="E65" i="1"/>
  <c r="F65" i="1"/>
  <c r="F68" i="1"/>
  <c r="F71" i="1"/>
  <c r="E81" i="1"/>
  <c r="F81" i="1"/>
  <c r="E49" i="1"/>
  <c r="E48" i="1"/>
  <c r="F49" i="1"/>
  <c r="F48" i="1"/>
  <c r="E44" i="1"/>
  <c r="F44" i="1"/>
  <c r="E42" i="1"/>
  <c r="F42" i="1"/>
  <c r="E31" i="1"/>
  <c r="F31" i="1"/>
  <c r="F30" i="1"/>
  <c r="E19" i="1"/>
  <c r="E18" i="1"/>
  <c r="F19" i="1"/>
  <c r="F18" i="1"/>
  <c r="E15" i="1"/>
  <c r="E14" i="1"/>
  <c r="F15" i="1"/>
  <c r="F14" i="1"/>
  <c r="E12" i="1"/>
  <c r="F12" i="1"/>
  <c r="P74" i="2"/>
  <c r="F53" i="1"/>
  <c r="D71" i="1"/>
  <c r="E30" i="1"/>
  <c r="E77" i="1"/>
  <c r="C79" i="1"/>
  <c r="C36" i="1"/>
  <c r="E70" i="1"/>
  <c r="E68" i="1"/>
  <c r="D16" i="1"/>
  <c r="C40" i="1"/>
  <c r="C39" i="1"/>
  <c r="C41" i="1"/>
  <c r="C46" i="1"/>
  <c r="C47" i="1"/>
  <c r="C66" i="1"/>
  <c r="C51" i="1"/>
  <c r="D23" i="1"/>
  <c r="C23" i="1"/>
  <c r="C52" i="1"/>
  <c r="C56" i="1"/>
  <c r="D21" i="1"/>
  <c r="C21" i="1"/>
  <c r="D17" i="1"/>
  <c r="C17" i="1"/>
  <c r="C45" i="1"/>
  <c r="D44" i="1"/>
  <c r="C44" i="1"/>
  <c r="C50" i="1"/>
  <c r="C43" i="1"/>
  <c r="D42" i="1"/>
  <c r="C42" i="1"/>
  <c r="C16" i="1"/>
  <c r="D15" i="1"/>
  <c r="C15" i="1"/>
  <c r="D49" i="1"/>
  <c r="C49" i="1"/>
  <c r="C13" i="1"/>
  <c r="D12" i="1"/>
  <c r="C55" i="1"/>
  <c r="D14" i="1"/>
  <c r="C14" i="1"/>
  <c r="D48" i="1"/>
  <c r="C48" i="1"/>
  <c r="C12" i="1"/>
  <c r="D20" i="1"/>
  <c r="C20" i="1"/>
  <c r="C69" i="1"/>
  <c r="C37" i="1"/>
  <c r="C29" i="1"/>
  <c r="C67" i="1"/>
  <c r="D65" i="1"/>
  <c r="C73" i="1"/>
  <c r="C74" i="1"/>
  <c r="C33" i="1"/>
  <c r="C32" i="1"/>
  <c r="C65" i="1"/>
  <c r="D22" i="1"/>
  <c r="C72" i="1"/>
  <c r="C22" i="1"/>
  <c r="D19" i="1"/>
  <c r="C19" i="1"/>
  <c r="D18" i="1"/>
  <c r="D11" i="1"/>
  <c r="C18" i="1"/>
  <c r="C35" i="1"/>
  <c r="C38" i="1"/>
  <c r="C34" i="1"/>
  <c r="D31" i="1"/>
  <c r="C31" i="1"/>
  <c r="J66" i="2"/>
  <c r="O64" i="2"/>
  <c r="D30" i="1"/>
  <c r="P66" i="2"/>
  <c r="P64" i="2"/>
  <c r="J64" i="2"/>
  <c r="D87" i="1"/>
  <c r="C30" i="1"/>
  <c r="E87" i="1"/>
  <c r="C87" i="1"/>
  <c r="F87" i="1"/>
  <c r="G18" i="2"/>
  <c r="G41" i="2"/>
  <c r="H18" i="2"/>
  <c r="H77" i="2"/>
  <c r="H13" i="2"/>
  <c r="E19" i="2"/>
  <c r="F18" i="2"/>
  <c r="F77" i="2"/>
  <c r="F13" i="2"/>
  <c r="F41" i="2"/>
  <c r="E42" i="2"/>
  <c r="E18" i="2"/>
  <c r="D81" i="1"/>
  <c r="C81" i="1"/>
  <c r="C85" i="1"/>
  <c r="P42" i="2"/>
  <c r="P41" i="2"/>
  <c r="E41" i="2"/>
  <c r="C82" i="1"/>
  <c r="H19" i="7"/>
  <c r="K45" i="2"/>
  <c r="H28" i="7"/>
  <c r="O45" i="2"/>
  <c r="J45" i="2"/>
  <c r="P45" i="2"/>
  <c r="C11" i="1"/>
  <c r="F80" i="1"/>
  <c r="F86" i="1"/>
  <c r="E33" i="2"/>
  <c r="N77" i="2"/>
  <c r="N13" i="2"/>
  <c r="L77" i="2"/>
  <c r="L13" i="2"/>
  <c r="P31" i="2"/>
  <c r="P30" i="2"/>
  <c r="E30" i="2"/>
  <c r="K19" i="2"/>
  <c r="H17" i="7"/>
  <c r="H43" i="7"/>
  <c r="C13" i="12"/>
  <c r="D12" i="12"/>
  <c r="C77" i="1"/>
  <c r="E71" i="1"/>
  <c r="E53" i="1"/>
  <c r="C70" i="1"/>
  <c r="D68" i="1"/>
  <c r="E21" i="2"/>
  <c r="E61" i="2"/>
  <c r="O15" i="2"/>
  <c r="K14" i="2"/>
  <c r="G12" i="7"/>
  <c r="H12" i="7"/>
  <c r="H57" i="7"/>
  <c r="P26" i="2"/>
  <c r="M77" i="2"/>
  <c r="M13" i="2"/>
  <c r="G77" i="2"/>
  <c r="G13" i="2"/>
  <c r="K46" i="2"/>
  <c r="E9" i="12"/>
  <c r="E82" i="12"/>
  <c r="K34" i="2"/>
  <c r="C15" i="12"/>
  <c r="D17" i="12"/>
  <c r="D52" i="12"/>
  <c r="D22" i="12"/>
  <c r="C22" i="12"/>
  <c r="E80" i="1"/>
  <c r="E86" i="1"/>
  <c r="C52" i="12"/>
  <c r="D51" i="12"/>
  <c r="C51" i="12"/>
  <c r="C68" i="1"/>
  <c r="D53" i="1"/>
  <c r="C12" i="12"/>
  <c r="K18" i="2"/>
  <c r="O19" i="2"/>
  <c r="C71" i="1"/>
  <c r="D16" i="12"/>
  <c r="C16" i="12"/>
  <c r="C17" i="12"/>
  <c r="J34" i="2"/>
  <c r="O34" i="2"/>
  <c r="O33" i="2"/>
  <c r="K33" i="2"/>
  <c r="K77" i="2"/>
  <c r="K13" i="2"/>
  <c r="O46" i="2"/>
  <c r="K44" i="2"/>
  <c r="O14" i="2"/>
  <c r="J15" i="2"/>
  <c r="P21" i="2"/>
  <c r="E77" i="2"/>
  <c r="E13" i="2"/>
  <c r="P15" i="2"/>
  <c r="P14" i="2"/>
  <c r="J14" i="2"/>
  <c r="J33" i="2"/>
  <c r="P34" i="2"/>
  <c r="P33" i="2"/>
  <c r="O18" i="2"/>
  <c r="O77" i="2"/>
  <c r="O13" i="2"/>
  <c r="J19" i="2"/>
  <c r="C53" i="1"/>
  <c r="D80" i="1"/>
  <c r="C80" i="1"/>
  <c r="D86" i="1"/>
  <c r="O44" i="2"/>
  <c r="J46" i="2"/>
  <c r="D9" i="12"/>
  <c r="D82" i="12"/>
  <c r="C82" i="12"/>
  <c r="C9" i="12"/>
  <c r="C86" i="1"/>
  <c r="D30" i="10"/>
  <c r="P46" i="2"/>
  <c r="P44" i="2"/>
  <c r="J44" i="2"/>
  <c r="J77" i="2"/>
  <c r="J13" i="2"/>
  <c r="J18" i="2"/>
  <c r="P19" i="2"/>
  <c r="P18" i="2"/>
  <c r="P77" i="2"/>
  <c r="P13" i="2"/>
  <c r="E30" i="10"/>
  <c r="D28" i="10"/>
  <c r="D39" i="10"/>
  <c r="D37" i="10"/>
  <c r="D33" i="10"/>
  <c r="D40" i="10"/>
  <c r="E28" i="10"/>
  <c r="E25" i="10"/>
  <c r="E17" i="10"/>
  <c r="E31" i="10"/>
  <c r="F30" i="10"/>
  <c r="F28" i="10"/>
  <c r="F25" i="10"/>
  <c r="F17" i="10"/>
  <c r="F31" i="10"/>
  <c r="E39" i="10"/>
  <c r="C30" i="10"/>
  <c r="C28" i="10"/>
  <c r="D25" i="10"/>
  <c r="F39" i="10"/>
  <c r="F37" i="10"/>
  <c r="F33" i="10"/>
  <c r="F40" i="10"/>
  <c r="E37" i="10"/>
  <c r="E33" i="10"/>
  <c r="E40" i="10"/>
  <c r="D17" i="10"/>
  <c r="D31" i="10"/>
  <c r="C25" i="10"/>
  <c r="C17" i="10"/>
  <c r="C31" i="10"/>
  <c r="C39" i="10"/>
  <c r="C37" i="10"/>
  <c r="C33" i="10"/>
  <c r="C40" i="10"/>
</calcChain>
</file>

<file path=xl/sharedStrings.xml><?xml version="1.0" encoding="utf-8"?>
<sst xmlns="http://schemas.openxmlformats.org/spreadsheetml/2006/main" count="553" uniqueCount="357">
  <si>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</si>
  <si>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</si>
  <si>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</si>
  <si>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</si>
  <si>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</si>
  <si>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</si>
  <si>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</si>
  <si>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</si>
  <si>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</si>
  <si>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</si>
  <si>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</si>
  <si>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</si>
  <si>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</si>
  <si>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</si>
  <si>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</si>
  <si>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</si>
  <si>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</si>
  <si>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</si>
  <si>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</si>
  <si>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</si>
  <si>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</si>
  <si>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</si>
  <si>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</si>
  <si>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</si>
  <si>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</si>
  <si>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</si>
  <si>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</si>
  <si>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</si>
  <si>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</si>
  <si>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</si>
  <si>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</si>
  <si>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</si>
  <si>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</si>
  <si>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</si>
  <si>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</si>
  <si>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</si>
  <si>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</si>
  <si>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</si>
  <si>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</si>
  <si>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</si>
  <si>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</si>
  <si>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</si>
  <si>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</si>
  <si>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</si>
  <si>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</si>
  <si>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</si>
  <si>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</si>
  <si>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</si>
  <si>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</si>
  <si>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</si>
  <si>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</si>
  <si>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</si>
  <si>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</si>
  <si>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</si>
  <si>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</si>
  <si>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</si>
  <si>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</si>
  <si>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</si>
  <si>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</si>
  <si>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</si>
  <si>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</si>
  <si>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</si>
  <si>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</si>
  <si>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</si>
  <si>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</si>
  <si>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</si>
  <si>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</si>
  <si>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</si>
  <si>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</si>
  <si>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</si>
  <si>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</si>
  <si>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</si>
  <si>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</si>
  <si>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</si>
  <si>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</si>
  <si>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</si>
  <si>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</si>
  <si>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</si>
  <si>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</si>
  <si>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</si>
  <si>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</si>
  <si>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</si>
  <si>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</si>
  <si>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</si>
  <si>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</si>
  <si>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</si>
  <si>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</si>
  <si>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</si>
  <si>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</si>
  <si>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</si>
  <si>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</si>
  <si>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</si>
  <si>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</si>
  <si>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</si>
  <si>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</si>
  <si>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</si>
  <si>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</si>
  <si>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</si>
  <si>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</si>
  <si>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</si>
  <si>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</si>
  <si>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</si>
  <si>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</si>
  <si>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</si>
  <si>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</si>
  <si>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</si>
  <si>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</si>
  <si>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</si>
  <si>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</si>
  <si>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</si>
  <si>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</si>
  <si>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</si>
  <si>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</si>
  <si>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</si>
  <si>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</si>
  <si>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</si>
  <si>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</si>
  <si>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</si>
  <si>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</si>
  <si>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</si>
  <si>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</si>
  <si>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</si>
  <si>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</si>
  <si>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</si>
  <si>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</si>
  <si>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</si>
  <si>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</si>
  <si>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</si>
  <si>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</si>
  <si>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</si>
  <si>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</si>
  <si>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</si>
  <si>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</si>
  <si>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</si>
  <si>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</si>
  <si>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</si>
  <si>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</si>
  <si>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</si>
  <si>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</si>
  <si>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</si>
  <si>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</si>
  <si>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</si>
  <si>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</si>
  <si>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</si>
  <si>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</si>
  <si>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</si>
  <si>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</si>
  <si>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</si>
  <si>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</si>
  <si>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</si>
  <si>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</si>
  <si>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</si>
  <si>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</si>
  <si>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</si>
  <si>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</si>
  <si>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  <charset val="204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</si>
  <si>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</si>
  <si>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</si>
  <si>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</si>
  <si>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</si>
  <si>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  <charset val="204"/>
      </rPr>
      <t>'</t>
    </r>
    <r>
      <rPr>
        <sz val="7"/>
        <color indexed="8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</si>
  <si>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</si>
  <si>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</si>
  <si>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  <charset val="204"/>
      </rPr>
      <t>'</t>
    </r>
    <r>
      <rPr>
        <b/>
        <sz val="7"/>
        <color indexed="8"/>
        <rFont val="Book Antiqua"/>
        <family val="1"/>
        <charset val="204"/>
      </rPr>
      <t>язані з економічною діяльністю</t>
    </r>
  </si>
  <si>
    <t>Членські внески до асоціацй органів місцевого самоврядування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</si>
  <si>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</si>
  <si>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</si>
  <si>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</si>
  <si>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</si>
  <si>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</si>
  <si>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</si>
  <si>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</si>
  <si>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</si>
  <si>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</si>
  <si>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</si>
  <si>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</si>
  <si>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</si>
  <si>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</si>
  <si>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</si>
  <si>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</si>
  <si>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</si>
  <si>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</si>
  <si>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</si>
  <si>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</si>
  <si>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</si>
  <si>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</si>
  <si>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</si>
  <si>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</si>
  <si>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</si>
  <si>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</si>
  <si>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  <charset val="204"/>
      </rPr>
      <t>'</t>
    </r>
    <r>
      <rPr>
        <sz val="11"/>
        <rFont val="Times New Roman"/>
        <family val="1"/>
        <charset val="204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</si>
  <si>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</si>
  <si>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</si>
  <si>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</si>
  <si>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</si>
  <si>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</si>
  <si>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</si>
  <si>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</si>
  <si>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</si>
  <si>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</si>
  <si>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</si>
  <si>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</si>
  <si>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</si>
  <si>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</si>
  <si>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</si>
  <si>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</si>
  <si>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</si>
  <si>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</si>
  <si>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</si>
  <si>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</si>
  <si>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</si>
  <si>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</si>
  <si>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</si>
  <si>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</si>
  <si>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</si>
  <si>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</si>
  <si>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</si>
  <si>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</si>
  <si>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</si>
  <si>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</si>
  <si>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  <charset val="204"/>
      </rPr>
      <t>'</t>
    </r>
    <r>
      <rPr>
        <sz val="7"/>
        <color indexed="8"/>
        <rFont val="Book Antiqua"/>
        <family val="1"/>
        <charset val="204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</si>
  <si>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</si>
  <si>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</si>
  <si>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</si>
  <si>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</si>
  <si>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</si>
  <si>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</si>
  <si>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</si>
  <si>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</si>
  <si>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</si>
  <si>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</si>
  <si>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indexed="8"/>
        <rFont val="Calibri"/>
        <family val="2"/>
        <charset val="204"/>
      </rPr>
      <t>'</t>
    </r>
    <r>
      <rPr>
        <b/>
        <sz val="11"/>
        <color indexed="8"/>
        <rFont val="Book Antiqua"/>
        <family val="1"/>
        <charset val="204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</si>
  <si>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</si>
  <si>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indexed="8"/>
        <rFont val="Calibri"/>
        <family val="2"/>
        <charset val="204"/>
      </rPr>
      <t>'</t>
    </r>
    <r>
      <rPr>
        <sz val="5"/>
        <color indexed="8"/>
        <rFont val="Book Antiqua"/>
        <family val="1"/>
        <charset val="204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</si>
  <si>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indexed="8"/>
        <rFont val="Calibri"/>
        <family val="2"/>
        <charset val="204"/>
      </rPr>
      <t>'</t>
    </r>
    <r>
      <rPr>
        <sz val="5"/>
        <color indexed="8"/>
        <rFont val="Book Antiqua"/>
        <family val="1"/>
        <charset val="204"/>
      </rPr>
      <t>єкта (рік початку і завершення)</t>
    </r>
  </si>
  <si>
    <r>
      <t>Загальна вартість об</t>
    </r>
    <r>
      <rPr>
        <sz val="5"/>
        <color indexed="8"/>
        <rFont val="Calibri"/>
        <family val="2"/>
        <charset val="204"/>
      </rPr>
      <t>'</t>
    </r>
    <r>
      <rPr>
        <sz val="5"/>
        <color indexed="8"/>
        <rFont val="Book Antiqua"/>
        <family val="1"/>
        <charset val="204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</si>
  <si>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</si>
  <si>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indexed="8"/>
        <rFont val="Calibri"/>
        <family val="2"/>
        <charset val="204"/>
      </rPr>
      <t>'</t>
    </r>
    <r>
      <rPr>
        <sz val="5"/>
        <color indexed="8"/>
        <rFont val="Book Antiqua"/>
        <family val="1"/>
        <charset val="204"/>
      </rPr>
      <t>єкта на кінець бюджетного періоду, %</t>
    </r>
  </si>
  <si>
    <r>
      <t>Будівництво об</t>
    </r>
    <r>
      <rPr>
        <b/>
        <i/>
        <sz val="8"/>
        <color indexed="8"/>
        <rFont val="Calibri"/>
        <family val="2"/>
        <charset val="204"/>
      </rPr>
      <t>'</t>
    </r>
    <r>
      <rPr>
        <b/>
        <i/>
        <sz val="8"/>
        <color indexed="8"/>
        <rFont val="Book Antiqua"/>
        <family val="1"/>
        <charset val="204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</si>
  <si>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  <charset val="204"/>
      </rPr>
      <t>'</t>
    </r>
    <r>
      <rPr>
        <b/>
        <i/>
        <sz val="8"/>
        <color indexed="8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</si>
  <si>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</si>
  <si>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</si>
  <si>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</si>
  <si>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</si>
  <si>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</si>
  <si>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</si>
  <si>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</si>
  <si>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</si>
  <si>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</si>
  <si>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</si>
  <si>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</si>
  <si>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</si>
  <si>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</si>
  <si>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</si>
  <si>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</si>
  <si>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</si>
  <si>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</si>
  <si>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</si>
  <si>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</si>
  <si>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</si>
  <si>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</si>
  <si>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Капітальний ремонт будівлі МККД по вул.Сосюри, 3</t>
  </si>
  <si>
    <t>Реконструкція електромережі по вул.Сосюри, 3у м.Сватове</t>
  </si>
  <si>
    <t>Додаток № 4</t>
  </si>
  <si>
    <t>МІЖБЮДЖЕТНІ ТРАНСФЕРТИ</t>
  </si>
  <si>
    <t>на 2019 рік</t>
  </si>
  <si>
    <t xml:space="preserve">Код 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</si>
  <si>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</si>
  <si>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</si>
  <si>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місцевим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</si>
  <si>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</si>
  <si>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</si>
  <si>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</si>
  <si>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</si>
  <si>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</si>
  <si>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 *</t>
  </si>
  <si>
    <t>найменування трансферту **</t>
  </si>
  <si>
    <t>фінансування закладів дошкільної освіти</t>
  </si>
  <si>
    <t>фінансування закладів культури</t>
  </si>
  <si>
    <t>Співфінансування КУ Нижньодуванської селищної ради "Трудовий архів територіальних громад Сватівського району"</t>
  </si>
  <si>
    <t>Нижньодуванська селищна рада</t>
  </si>
  <si>
    <t>Сватівський районний бюджет</t>
  </si>
  <si>
    <t xml:space="preserve"> * Рішення 33 сесії Сватівської районної ради сьомого скликання від 21.12.2018р. № 33/__ "Про районний бюджет на 2019 рік"</t>
  </si>
  <si>
    <t xml:space="preserve"> * * Рішення 26 сесії Сватівської міської ради сьомого скликання від 21.12.2018р. № 26/8 "Про бюджет Сватівської міської ради на 2019 рік"</t>
  </si>
  <si>
    <t>Субвенція на придбання офісної техніки для обладнання робочих місць лікарів Сватівського РТМО</t>
  </si>
  <si>
    <t>0117366</t>
  </si>
  <si>
    <t>Реалізація проектів в рамках Надзвичайної кредитної програми для відновлення України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</si>
  <si>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</si>
  <si>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</si>
  <si>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</si>
  <si>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</si>
  <si>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на реалізацію проектів у рамках Надзвичайної кредитної програми для відновлення України, відповідно до додатку 4 до постанови КМУ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</si>
  <si>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</si>
  <si>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</si>
  <si>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</si>
  <si>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 xml:space="preserve">Капітальний ремонт автодоріги по вул.Успенська </t>
  </si>
  <si>
    <t>Капітальний ремонт автодоріги по вул.Челюскінців</t>
  </si>
  <si>
    <t>Капітальний ремонт автодоріги по пл.Привокзальна</t>
  </si>
  <si>
    <t>Капітальний ремонт автодороги по кв.Мирний (б.10, 12, 13, 14)</t>
  </si>
  <si>
    <t>Будівництво паркувальних місць для автомобілів на пл.50-річчя Перемоги</t>
  </si>
  <si>
    <t>0116013</t>
  </si>
  <si>
    <t>Забезпечення діяльності водопровідно-каналізаційного господарства</t>
  </si>
  <si>
    <t>Надання капітального трансферту МКП "Сватівський водоканал" на придбання засувок на водопровідно-каналізаційні мережі</t>
  </si>
  <si>
    <t>Надання капітального трансферту МКП "Сватівський водоканал" на придбання пожарних гідрантів</t>
  </si>
  <si>
    <t>Капітальний трансферт МКП "Сватівський водоканал" за рахунок коштів субвенції з державного бюджету на реалізацію проектів у рамках Надзвичайної кредитної програми для відновлення України, відповідно до додатку 4 до постанови КМУ від 27.12.2018р. № 1204</t>
  </si>
  <si>
    <t>0110180</t>
  </si>
  <si>
    <t>ПОЯСНЮВАЛЬНА ЗАПИСКА</t>
  </si>
  <si>
    <t>до рішення "Про внесення змін до бюджету"</t>
  </si>
  <si>
    <t>Найменування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</si>
  <si>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</si>
  <si>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</si>
  <si>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Інші дотації з місцевого бюджету</t>
  </si>
  <si>
    <t>ВИДАТКИ</t>
  </si>
  <si>
    <r>
      <t>утримання ДНЗ (благодійні внески для</t>
    </r>
    <r>
      <rPr>
        <i/>
        <sz val="8.0500000000000007"/>
        <color indexed="8"/>
        <rFont val="Book Antiqua"/>
        <family val="1"/>
        <charset val="204"/>
      </rPr>
      <t xml:space="preserve"> КДНЗ)</t>
    </r>
  </si>
  <si>
    <t>За рахунок власних надходжень (оренда, отримання дарунків) збільшені планові показники на 10888,86971тис.грн., в т.р., надходження коштів від оренди - 0,2 тис.грн. матеріальні цінності для КДНЗ на загальну суму 8,40686 тис.грн., передано вартість основних засобів після капремонту та реконструкції - 10880,26285</t>
  </si>
  <si>
    <t>грн.</t>
  </si>
  <si>
    <t>придбання метеріалів за рахунок власних надходжень</t>
  </si>
  <si>
    <t>міжнародний грант</t>
  </si>
  <si>
    <t>0119770</t>
  </si>
  <si>
    <t>Надання трансфертів одержувачам бюджетних коштів (МКП "Сватівський водоканал"), в т.р.:</t>
  </si>
  <si>
    <t>утримання автодоріг (поточний ремонт)</t>
  </si>
  <si>
    <t>Фінансування міської програми розвитку органів самоорганізації населення м.Сватове на 2019-2020</t>
  </si>
  <si>
    <t>Виплата винагороди головам органів самоорганізації населення (вуличні та квартальні комітети)</t>
  </si>
  <si>
    <t>Придбання канцтоварів, проведення заходів</t>
  </si>
  <si>
    <t>Капітальний ремонт автодоріг, всього:</t>
  </si>
  <si>
    <t xml:space="preserve">           по вул.Челюскінців</t>
  </si>
  <si>
    <t xml:space="preserve">           по вул.Успенська </t>
  </si>
  <si>
    <t xml:space="preserve">           по пл.Привокзальна</t>
  </si>
  <si>
    <t xml:space="preserve">          по кв.Мирний (б.10, 12, 13, 14)</t>
  </si>
  <si>
    <r>
      <t xml:space="preserve">в т.р.:    </t>
    </r>
    <r>
      <rPr>
        <sz val="7"/>
        <color indexed="8"/>
        <rFont val="Book Antiqua"/>
        <family val="1"/>
        <charset val="204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</si>
  <si>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  <charset val="204"/>
      </rPr>
      <t>по вул. Островського (співфінансування)</t>
    </r>
  </si>
  <si>
    <t>Додаток № 5</t>
  </si>
  <si>
    <t>Оплата послуг по Програмі "Соціальне таксі"</t>
  </si>
  <si>
    <t>Додаток № 2</t>
  </si>
  <si>
    <t>Додаток №  3</t>
  </si>
  <si>
    <t>Субвенція на придбання офісної техніки для обладнання робочих місць лікарів КНП "Сватівська багатопрофільна лікарня" Сватівської районної ради Луганської області</t>
  </si>
  <si>
    <t>Придбання саджанців дерев</t>
  </si>
  <si>
    <t>Будівництво (придбання) обладнання для дитячих майданчиків</t>
  </si>
  <si>
    <t>Капітальний ремонт автодоріги по вул.Смальківка-Солонці</t>
  </si>
  <si>
    <t>Капітальний ремонт автодоріги по вул.Островського-Чкалова</t>
  </si>
  <si>
    <t>Використано залишок коштів на початок року у сумі 1145000 грн.</t>
  </si>
  <si>
    <t>Разом збільшення: 875215,78 грн. (доходи) + 1145000 грн (залишок) = 2020215,78 грн</t>
  </si>
  <si>
    <t>на придбання 4 станцій управління насосами Каскад</t>
  </si>
  <si>
    <t>на оплату ремонту насосних агрегатів</t>
  </si>
  <si>
    <t>на придбання спецодягу працівникам</t>
  </si>
  <si>
    <t>на придбання матеріалів для поточного ремонту водопровідних мереж</t>
  </si>
  <si>
    <t>0118110</t>
  </si>
  <si>
    <t>На виконання заходів, передбачених міською програмою по ліквідації наслідків стихійного лиха  16.06.2019</t>
  </si>
  <si>
    <r>
      <t>Оплата послуг з утримання об</t>
    </r>
    <r>
      <rPr>
        <sz val="9"/>
        <color indexed="8"/>
        <rFont val="Calibri"/>
        <family val="2"/>
        <charset val="204"/>
      </rPr>
      <t>'</t>
    </r>
    <r>
      <rPr>
        <sz val="9"/>
        <color indexed="8"/>
        <rFont val="Book Antiqua"/>
        <family val="1"/>
        <charset val="204"/>
      </rPr>
      <t>єктів благоустрою</t>
    </r>
  </si>
  <si>
    <t>Бюджет розвитку збільшено на 25000 грн., в т.р., за рахунок передачі коштів з загального фонду до бюджету розвитку спеціального фонду (25000 грн)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</si>
  <si>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  <charset val="204"/>
      </rPr>
      <t xml:space="preserve">875215,78 </t>
    </r>
    <r>
      <rPr>
        <sz val="11"/>
        <color indexed="8"/>
        <rFont val="Book Antiqua"/>
        <family val="1"/>
        <charset val="204"/>
      </rPr>
      <t>грн в розрізі надходжень:</t>
    </r>
  </si>
  <si>
    <t>Надання капітального трансферту МКП "Сватівський водоканал" на придбання 4 станцій управління насосами Каскад</t>
  </si>
  <si>
    <t>0320</t>
  </si>
  <si>
    <t>Заходи із запобігання та ліквідації надзвичайних ситуацій та наслідків стихійного лиха</t>
  </si>
  <si>
    <t>до рішення 29 сесії (7скликання)</t>
  </si>
  <si>
    <t xml:space="preserve"> від 27.06.2019р. № 29/3</t>
  </si>
  <si>
    <t>до рішення 29 сесії (7скликання) від 27.06.2019р. № 29/3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</si>
</sst>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79" x14ac:knownFonts="1">
    <font>
      <sz val="11"/>
      <color theme="1"/>
      <name val="Calibri"/>
      <family val="2"/>
      <charset val="204"/>
      <scheme val="minor"/>
    </font>
    <font>
      <sz val="9"/>
      <color indexed="8"/>
      <name val="Book Antiqua"/>
      <family val="1"/>
      <charset val="204"/>
    </font>
    <font>
      <sz val="10"/>
      <name val="Arial Cyr"/>
      <charset val="204"/>
    </font>
    <font>
      <sz val="7"/>
      <color indexed="8"/>
      <name val="Book Antiqua"/>
      <family val="1"/>
      <charset val="204"/>
    </font>
    <font>
      <b/>
      <sz val="11"/>
      <color indexed="8"/>
      <name val="Book Antiqua"/>
      <family val="1"/>
      <charset val="204"/>
    </font>
    <font>
      <b/>
      <sz val="7"/>
      <color indexed="8"/>
      <name val="Book Antiqua"/>
      <family val="1"/>
      <charset val="204"/>
    </font>
    <font>
      <sz val="7"/>
      <color indexed="8"/>
      <name val="Calibri"/>
      <family val="2"/>
      <charset val="204"/>
    </font>
    <font>
      <sz val="11"/>
      <color indexed="8"/>
      <name val="Book Antiqua"/>
      <family val="1"/>
      <charset val="204"/>
    </font>
    <font>
      <b/>
      <sz val="11"/>
      <color indexed="8"/>
      <name val="Calibri"/>
      <family val="2"/>
      <charset val="204"/>
    </font>
    <font>
      <b/>
      <i/>
      <sz val="8"/>
      <color indexed="8"/>
      <name val="Book Antiqua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Calibri"/>
      <family val="2"/>
      <charset val="204"/>
    </font>
    <font>
      <sz val="11"/>
      <name val="Calibri"/>
      <family val="2"/>
      <charset val="204"/>
    </font>
    <font>
      <sz val="5"/>
      <color indexed="8"/>
      <name val="Book Antiqua"/>
      <family val="1"/>
      <charset val="204"/>
    </font>
    <font>
      <sz val="5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b/>
      <sz val="11"/>
      <name val="Book Antiqua"/>
      <family val="1"/>
      <charset val="204"/>
    </font>
    <font>
      <sz val="10"/>
      <name val="Book Antiqua"/>
      <family val="1"/>
      <charset val="204"/>
    </font>
    <font>
      <sz val="8"/>
      <name val="Book Antiqua"/>
      <family val="1"/>
      <charset val="204"/>
    </font>
    <font>
      <b/>
      <sz val="9"/>
      <name val="Book Antiqua"/>
      <family val="1"/>
      <charset val="204"/>
    </font>
    <font>
      <b/>
      <u/>
      <sz val="9"/>
      <name val="Book Antiqua"/>
      <family val="1"/>
      <charset val="204"/>
    </font>
    <font>
      <b/>
      <sz val="8"/>
      <name val="Book Antiqua"/>
      <family val="1"/>
      <charset val="204"/>
    </font>
    <font>
      <b/>
      <i/>
      <sz val="8"/>
      <name val="Book Antiqua"/>
      <family val="1"/>
      <charset val="204"/>
    </font>
    <font>
      <i/>
      <sz val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7"/>
      <name val="Book Antiqua"/>
      <family val="1"/>
      <charset val="204"/>
    </font>
    <font>
      <i/>
      <sz val="7"/>
      <name val="Book Antiqua"/>
      <family val="1"/>
      <charset val="204"/>
    </font>
    <font>
      <sz val="9"/>
      <name val="Book Antiqua"/>
      <family val="1"/>
      <charset val="204"/>
    </font>
    <font>
      <i/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sz val="11"/>
      <color indexed="10"/>
      <name val="Book Antiqua"/>
      <family val="1"/>
      <charset val="204"/>
    </font>
    <font>
      <sz val="8"/>
      <color indexed="8"/>
      <name val="Book Antiqua"/>
      <family val="1"/>
      <charset val="204"/>
    </font>
    <font>
      <i/>
      <sz val="8.0500000000000007"/>
      <color indexed="8"/>
      <name val="Book Antiqua"/>
      <family val="1"/>
      <charset val="204"/>
    </font>
    <font>
      <sz val="7"/>
      <name val="Book Antiqua"/>
      <family val="1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sz val="7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b/>
      <sz val="7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sz val="5"/>
      <color theme="1"/>
      <name val="Book Antiqua"/>
      <family val="1"/>
      <charset val="204"/>
    </font>
    <font>
      <sz val="9"/>
      <color rgb="FFFF0000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rgb="FF333333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9"/>
      <color theme="1"/>
      <name val="Calibri"/>
      <family val="2"/>
      <charset val="204"/>
      <scheme val="minor"/>
    </font>
    <font>
      <sz val="6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1">
    <xf numFmtId="0" fontId="0" fillId="0" borderId="0" xfId="0"/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72" fontId="41" fillId="0" borderId="1" xfId="0" applyNumberFormat="1" applyFont="1" applyBorder="1" applyAlignment="1">
      <alignment vertical="center" wrapText="1"/>
    </xf>
    <xf numFmtId="172" fontId="42" fillId="0" borderId="1" xfId="0" applyNumberFormat="1" applyFont="1" applyBorder="1" applyAlignment="1">
      <alignment vertical="center" wrapText="1"/>
    </xf>
    <xf numFmtId="0" fontId="47" fillId="0" borderId="1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172" fontId="43" fillId="0" borderId="1" xfId="0" applyNumberFormat="1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9" fontId="41" fillId="0" borderId="1" xfId="0" applyNumberFormat="1" applyFont="1" applyBorder="1" applyAlignment="1">
      <alignment horizontal="right" vertical="center" wrapText="1"/>
    </xf>
    <xf numFmtId="0" fontId="47" fillId="0" borderId="1" xfId="0" applyFont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72" fontId="42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49" fontId="42" fillId="0" borderId="1" xfId="0" applyNumberFormat="1" applyFont="1" applyBorder="1" applyAlignment="1">
      <alignment horizontal="right" vertical="center" wrapText="1"/>
    </xf>
    <xf numFmtId="49" fontId="43" fillId="0" borderId="1" xfId="0" applyNumberFormat="1" applyFont="1" applyBorder="1" applyAlignment="1">
      <alignment horizontal="right" vertical="center" wrapText="1"/>
    </xf>
    <xf numFmtId="0" fontId="41" fillId="0" borderId="1" xfId="0" applyFont="1" applyBorder="1" applyAlignment="1">
      <alignment horizontal="right" vertical="center" wrapText="1"/>
    </xf>
    <xf numFmtId="0" fontId="40" fillId="0" borderId="1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72" fontId="40" fillId="0" borderId="0" xfId="0" applyNumberFormat="1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top"/>
    </xf>
    <xf numFmtId="0" fontId="11" fillId="0" borderId="1" xfId="0" applyNumberFormat="1" applyFont="1" applyFill="1" applyBorder="1" applyAlignment="1" applyProtection="1">
      <alignment vertical="top" wrapText="1"/>
    </xf>
    <xf numFmtId="0" fontId="13" fillId="0" borderId="1" xfId="0" applyNumberFormat="1" applyFont="1" applyFill="1" applyBorder="1" applyAlignment="1" applyProtection="1">
      <alignment horizontal="left" vertical="top"/>
    </xf>
    <xf numFmtId="0" fontId="13" fillId="0" borderId="1" xfId="0" applyNumberFormat="1" applyFont="1" applyFill="1" applyBorder="1" applyAlignment="1" applyProtection="1">
      <alignment vertical="top" wrapText="1"/>
    </xf>
    <xf numFmtId="0" fontId="14" fillId="0" borderId="1" xfId="0" applyNumberFormat="1" applyFont="1" applyFill="1" applyBorder="1" applyAlignment="1" applyProtection="1">
      <alignment horizontal="left" vertical="top"/>
    </xf>
    <xf numFmtId="0" fontId="14" fillId="0" borderId="1" xfId="0" applyNumberFormat="1" applyFont="1" applyFill="1" applyBorder="1" applyAlignment="1" applyProtection="1">
      <alignment vertical="top" wrapText="1"/>
    </xf>
    <xf numFmtId="49" fontId="41" fillId="0" borderId="1" xfId="0" applyNumberFormat="1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9" fontId="48" fillId="0" borderId="1" xfId="0" applyNumberFormat="1" applyFont="1" applyBorder="1" applyAlignment="1">
      <alignment horizontal="right" vertical="center" wrapText="1"/>
    </xf>
    <xf numFmtId="49" fontId="44" fillId="0" borderId="1" xfId="0" applyNumberFormat="1" applyFont="1" applyBorder="1" applyAlignment="1">
      <alignment horizontal="right" vertical="center" wrapText="1"/>
    </xf>
    <xf numFmtId="49" fontId="47" fillId="0" borderId="1" xfId="0" applyNumberFormat="1" applyFont="1" applyBorder="1" applyAlignment="1">
      <alignment horizontal="right" vertical="center" wrapText="1"/>
    </xf>
    <xf numFmtId="49" fontId="44" fillId="0" borderId="1" xfId="0" applyNumberFormat="1" applyFont="1" applyBorder="1" applyAlignment="1">
      <alignment horizontal="right" vertical="top" wrapText="1"/>
    </xf>
    <xf numFmtId="0" fontId="44" fillId="0" borderId="1" xfId="0" applyFont="1" applyBorder="1" applyAlignment="1">
      <alignment horizontal="left" vertical="top" wrapText="1"/>
    </xf>
    <xf numFmtId="0" fontId="52" fillId="0" borderId="0" xfId="0" applyFont="1" applyAlignment="1">
      <alignment vertical="center" wrapText="1"/>
    </xf>
    <xf numFmtId="0" fontId="42" fillId="2" borderId="1" xfId="0" applyFont="1" applyFill="1" applyBorder="1" applyAlignment="1">
      <alignment vertical="center" wrapText="1"/>
    </xf>
    <xf numFmtId="49" fontId="42" fillId="2" borderId="1" xfId="0" applyNumberFormat="1" applyFont="1" applyFill="1" applyBorder="1" applyAlignment="1">
      <alignment horizontal="right" vertical="center" wrapText="1"/>
    </xf>
    <xf numFmtId="0" fontId="51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right" vertical="center" wrapText="1"/>
    </xf>
    <xf numFmtId="49" fontId="42" fillId="2" borderId="1" xfId="0" applyNumberFormat="1" applyFont="1" applyFill="1" applyBorder="1" applyAlignment="1">
      <alignment vertical="center" wrapText="1"/>
    </xf>
    <xf numFmtId="0" fontId="44" fillId="3" borderId="1" xfId="0" applyFont="1" applyFill="1" applyBorder="1" applyAlignment="1">
      <alignment horizontal="left" vertical="center" wrapText="1"/>
    </xf>
    <xf numFmtId="0" fontId="41" fillId="3" borderId="1" xfId="0" applyFont="1" applyFill="1" applyBorder="1" applyAlignment="1">
      <alignment horizontal="right" vertical="center" wrapText="1"/>
    </xf>
    <xf numFmtId="49" fontId="41" fillId="3" borderId="1" xfId="0" applyNumberFormat="1" applyFont="1" applyFill="1" applyBorder="1" applyAlignment="1">
      <alignment horizontal="right" vertical="center" wrapText="1"/>
    </xf>
    <xf numFmtId="0" fontId="45" fillId="3" borderId="1" xfId="0" applyFont="1" applyFill="1" applyBorder="1" applyAlignment="1">
      <alignment vertical="center" wrapText="1"/>
    </xf>
    <xf numFmtId="0" fontId="41" fillId="3" borderId="0" xfId="0" applyFont="1" applyFill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40" fillId="0" borderId="1" xfId="0" applyNumberFormat="1" applyFont="1" applyBorder="1" applyAlignment="1">
      <alignment vertical="center" wrapText="1"/>
    </xf>
    <xf numFmtId="1" fontId="50" fillId="0" borderId="1" xfId="0" applyNumberFormat="1" applyFont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1" fontId="42" fillId="2" borderId="1" xfId="0" applyNumberFormat="1" applyFont="1" applyFill="1" applyBorder="1" applyAlignment="1">
      <alignment vertical="center" wrapText="1"/>
    </xf>
    <xf numFmtId="1" fontId="41" fillId="0" borderId="1" xfId="0" applyNumberFormat="1" applyFont="1" applyBorder="1" applyAlignment="1">
      <alignment vertical="center" wrapText="1"/>
    </xf>
    <xf numFmtId="1" fontId="41" fillId="2" borderId="1" xfId="0" applyNumberFormat="1" applyFont="1" applyFill="1" applyBorder="1" applyAlignment="1">
      <alignment vertical="center" wrapText="1"/>
    </xf>
    <xf numFmtId="1" fontId="41" fillId="3" borderId="1" xfId="0" applyNumberFormat="1" applyFont="1" applyFill="1" applyBorder="1" applyAlignment="1">
      <alignment vertical="center" wrapText="1"/>
    </xf>
    <xf numFmtId="49" fontId="47" fillId="4" borderId="2" xfId="0" applyNumberFormat="1" applyFont="1" applyFill="1" applyBorder="1" applyAlignment="1">
      <alignment horizontal="right" vertical="center" wrapText="1"/>
    </xf>
    <xf numFmtId="0" fontId="47" fillId="4" borderId="2" xfId="0" applyFont="1" applyFill="1" applyBorder="1" applyAlignment="1">
      <alignment horizontal="center" vertical="center" wrapText="1"/>
    </xf>
    <xf numFmtId="1" fontId="47" fillId="4" borderId="2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 wrapText="1"/>
    </xf>
    <xf numFmtId="0" fontId="41" fillId="0" borderId="3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1" xfId="0" applyFont="1" applyBorder="1" applyAlignment="1">
      <alignment horizontal="center" vertical="center" wrapText="1"/>
    </xf>
    <xf numFmtId="1" fontId="42" fillId="0" borderId="1" xfId="0" applyNumberFormat="1" applyFont="1" applyBorder="1" applyAlignment="1">
      <alignment vertical="center" wrapText="1"/>
    </xf>
    <xf numFmtId="1" fontId="43" fillId="0" borderId="1" xfId="0" applyNumberFormat="1" applyFont="1" applyBorder="1" applyAlignment="1">
      <alignment vertical="center" wrapText="1"/>
    </xf>
    <xf numFmtId="1" fontId="54" fillId="0" borderId="1" xfId="0" applyNumberFormat="1" applyFont="1" applyBorder="1" applyAlignment="1">
      <alignment vertical="center" wrapText="1"/>
    </xf>
    <xf numFmtId="1" fontId="55" fillId="0" borderId="1" xfId="0" applyNumberFormat="1" applyFont="1" applyBorder="1" applyAlignment="1">
      <alignment vertical="center" wrapText="1"/>
    </xf>
    <xf numFmtId="0" fontId="42" fillId="4" borderId="1" xfId="0" applyFont="1" applyFill="1" applyBorder="1" applyAlignment="1">
      <alignment vertical="center" wrapText="1"/>
    </xf>
    <xf numFmtId="1" fontId="42" fillId="4" borderId="1" xfId="0" applyNumberFormat="1" applyFont="1" applyFill="1" applyBorder="1" applyAlignment="1">
      <alignment vertical="center" wrapText="1"/>
    </xf>
    <xf numFmtId="172" fontId="42" fillId="4" borderId="1" xfId="0" applyNumberFormat="1" applyFont="1" applyFill="1" applyBorder="1" applyAlignment="1">
      <alignment vertical="center" wrapText="1"/>
    </xf>
    <xf numFmtId="0" fontId="42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49" fontId="47" fillId="0" borderId="1" xfId="0" applyNumberFormat="1" applyFont="1" applyBorder="1" applyAlignment="1">
      <alignment horizontal="center" vertical="center" wrapText="1"/>
    </xf>
    <xf numFmtId="172" fontId="42" fillId="0" borderId="1" xfId="0" applyNumberFormat="1" applyFont="1" applyBorder="1" applyAlignment="1">
      <alignment horizontal="center" vertical="center" wrapText="1"/>
    </xf>
    <xf numFmtId="49" fontId="47" fillId="4" borderId="1" xfId="0" applyNumberFormat="1" applyFont="1" applyFill="1" applyBorder="1" applyAlignment="1">
      <alignment horizontal="right" vertical="center" wrapText="1"/>
    </xf>
    <xf numFmtId="0" fontId="47" fillId="4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right" vertical="top" wrapText="1"/>
    </xf>
    <xf numFmtId="0" fontId="44" fillId="0" borderId="1" xfId="0" applyFont="1" applyBorder="1" applyAlignment="1">
      <alignment vertical="top" wrapText="1"/>
    </xf>
    <xf numFmtId="49" fontId="44" fillId="0" borderId="1" xfId="0" applyNumberFormat="1" applyFont="1" applyBorder="1" applyAlignment="1">
      <alignment vertical="top" wrapText="1"/>
    </xf>
    <xf numFmtId="0" fontId="48" fillId="0" borderId="1" xfId="0" applyFont="1" applyBorder="1" applyAlignment="1">
      <alignment vertical="top" wrapText="1"/>
    </xf>
    <xf numFmtId="49" fontId="48" fillId="0" borderId="1" xfId="0" applyNumberFormat="1" applyFont="1" applyBorder="1" applyAlignment="1">
      <alignment horizontal="right" vertical="top" wrapText="1"/>
    </xf>
    <xf numFmtId="0" fontId="48" fillId="0" borderId="1" xfId="0" applyFont="1" applyBorder="1" applyAlignment="1">
      <alignment horizontal="left" vertical="top" wrapText="1"/>
    </xf>
    <xf numFmtId="0" fontId="44" fillId="0" borderId="1" xfId="0" applyFont="1" applyBorder="1" applyAlignment="1">
      <alignment horizontal="right" vertical="top" wrapText="1"/>
    </xf>
    <xf numFmtId="0" fontId="48" fillId="3" borderId="1" xfId="0" applyFont="1" applyFill="1" applyBorder="1" applyAlignment="1">
      <alignment horizontal="left" vertical="center" wrapText="1"/>
    </xf>
    <xf numFmtId="1" fontId="48" fillId="0" borderId="1" xfId="0" applyNumberFormat="1" applyFont="1" applyBorder="1" applyAlignment="1">
      <alignment vertical="center" wrapText="1"/>
    </xf>
    <xf numFmtId="172" fontId="48" fillId="0" borderId="1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0" fillId="0" borderId="1" xfId="0" applyNumberFormat="1" applyFont="1" applyBorder="1" applyAlignment="1">
      <alignment vertical="center" wrapText="1"/>
    </xf>
    <xf numFmtId="2" fontId="50" fillId="0" borderId="1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0" fontId="48" fillId="3" borderId="1" xfId="0" applyFont="1" applyFill="1" applyBorder="1" applyAlignment="1">
      <alignment horizontal="right" vertical="center" wrapText="1"/>
    </xf>
    <xf numFmtId="0" fontId="41" fillId="0" borderId="0" xfId="0" applyNumberFormat="1" applyFont="1" applyAlignment="1">
      <alignment vertical="center" wrapText="1"/>
    </xf>
    <xf numFmtId="0" fontId="41" fillId="0" borderId="4" xfId="0" applyNumberFormat="1" applyFont="1" applyBorder="1" applyAlignment="1">
      <alignment horizontal="center" vertical="center" wrapText="1"/>
    </xf>
    <xf numFmtId="0" fontId="41" fillId="0" borderId="5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center" vertical="center" wrapText="1"/>
    </xf>
    <xf numFmtId="0" fontId="41" fillId="0" borderId="6" xfId="0" applyNumberFormat="1" applyFont="1" applyBorder="1" applyAlignment="1">
      <alignment vertical="center" wrapText="1"/>
    </xf>
    <xf numFmtId="0" fontId="41" fillId="0" borderId="2" xfId="0" applyNumberFormat="1" applyFont="1" applyBorder="1" applyAlignment="1">
      <alignment vertical="center" wrapText="1"/>
    </xf>
    <xf numFmtId="172" fontId="41" fillId="0" borderId="2" xfId="0" applyNumberFormat="1" applyFont="1" applyBorder="1" applyAlignment="1">
      <alignment vertical="center" wrapText="1"/>
    </xf>
    <xf numFmtId="0" fontId="41" fillId="0" borderId="7" xfId="0" applyNumberFormat="1" applyFont="1" applyBorder="1" applyAlignment="1">
      <alignment vertical="center" wrapText="1"/>
    </xf>
    <xf numFmtId="0" fontId="41" fillId="0" borderId="1" xfId="0" applyNumberFormat="1" applyFont="1" applyBorder="1" applyAlignment="1">
      <alignment vertical="center" wrapText="1"/>
    </xf>
    <xf numFmtId="0" fontId="42" fillId="0" borderId="8" xfId="0" applyNumberFormat="1" applyFont="1" applyBorder="1" applyAlignment="1">
      <alignment vertical="center" wrapText="1"/>
    </xf>
    <xf numFmtId="0" fontId="42" fillId="0" borderId="9" xfId="0" applyNumberFormat="1" applyFont="1" applyBorder="1" applyAlignment="1">
      <alignment vertical="center" wrapText="1"/>
    </xf>
    <xf numFmtId="0" fontId="42" fillId="0" borderId="0" xfId="0" applyNumberFormat="1" applyFont="1" applyAlignment="1">
      <alignment vertical="center" wrapText="1"/>
    </xf>
    <xf numFmtId="2" fontId="42" fillId="2" borderId="1" xfId="0" applyNumberFormat="1" applyFont="1" applyFill="1" applyBorder="1" applyAlignment="1">
      <alignment vertical="center" wrapText="1"/>
    </xf>
    <xf numFmtId="2" fontId="41" fillId="0" borderId="1" xfId="0" applyNumberFormat="1" applyFont="1" applyBorder="1" applyAlignment="1">
      <alignment vertical="center" wrapText="1"/>
    </xf>
    <xf numFmtId="2" fontId="47" fillId="4" borderId="2" xfId="0" applyNumberFormat="1" applyFont="1" applyFill="1" applyBorder="1" applyAlignment="1">
      <alignment horizontal="right" vertical="center" wrapText="1"/>
    </xf>
    <xf numFmtId="0" fontId="56" fillId="0" borderId="0" xfId="0" applyFont="1" applyBorder="1"/>
    <xf numFmtId="0" fontId="56" fillId="0" borderId="0" xfId="0" applyFont="1"/>
    <xf numFmtId="0" fontId="57" fillId="0" borderId="0" xfId="0" applyFont="1"/>
    <xf numFmtId="0" fontId="22" fillId="0" borderId="1" xfId="0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0" fontId="24" fillId="0" borderId="1" xfId="1" applyFont="1" applyBorder="1" applyAlignment="1">
      <alignment horizontal="center" vertical="center" wrapText="1"/>
    </xf>
    <xf numFmtId="0" fontId="58" fillId="0" borderId="0" xfId="0" applyFont="1"/>
    <xf numFmtId="0" fontId="25" fillId="5" borderId="1" xfId="0" applyFont="1" applyFill="1" applyBorder="1" applyAlignment="1">
      <alignment horizontal="right" wrapText="1"/>
    </xf>
    <xf numFmtId="0" fontId="25" fillId="5" borderId="1" xfId="0" applyFont="1" applyFill="1" applyBorder="1" applyAlignment="1">
      <alignment horizontal="justify" wrapText="1"/>
    </xf>
    <xf numFmtId="0" fontId="22" fillId="0" borderId="1" xfId="2" applyFont="1" applyBorder="1" applyAlignment="1">
      <alignment vertical="center" wrapText="1"/>
    </xf>
    <xf numFmtId="0" fontId="25" fillId="0" borderId="1" xfId="2" applyFont="1" applyBorder="1" applyAlignment="1">
      <alignment vertical="center" wrapText="1"/>
    </xf>
    <xf numFmtId="0" fontId="25" fillId="5" borderId="1" xfId="0" applyFont="1" applyFill="1" applyBorder="1" applyAlignment="1">
      <alignment vertical="top" wrapText="1"/>
    </xf>
    <xf numFmtId="0" fontId="26" fillId="0" borderId="1" xfId="0" applyFont="1" applyBorder="1" applyAlignment="1">
      <alignment horizontal="right" vertical="top" wrapText="1"/>
    </xf>
    <xf numFmtId="0" fontId="26" fillId="5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center" wrapText="1"/>
    </xf>
    <xf numFmtId="0" fontId="22" fillId="5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right" wrapText="1"/>
    </xf>
    <xf numFmtId="0" fontId="22" fillId="5" borderId="1" xfId="0" applyFont="1" applyFill="1" applyBorder="1" applyAlignment="1">
      <alignment horizontal="justify" wrapText="1"/>
    </xf>
    <xf numFmtId="0" fontId="25" fillId="5" borderId="1" xfId="0" applyFont="1" applyFill="1" applyBorder="1" applyAlignment="1">
      <alignment horizontal="right" vertical="top" wrapText="1"/>
    </xf>
    <xf numFmtId="0" fontId="27" fillId="0" borderId="1" xfId="2" applyFont="1" applyBorder="1" applyAlignment="1">
      <alignment vertical="center" wrapText="1"/>
    </xf>
    <xf numFmtId="0" fontId="59" fillId="0" borderId="0" xfId="0" applyFont="1"/>
    <xf numFmtId="0" fontId="27" fillId="5" borderId="1" xfId="0" applyFont="1" applyFill="1" applyBorder="1" applyAlignment="1">
      <alignment horizontal="right" vertical="top" wrapText="1"/>
    </xf>
    <xf numFmtId="0" fontId="27" fillId="5" borderId="1" xfId="0" applyFont="1" applyFill="1" applyBorder="1" applyAlignment="1">
      <alignment vertical="top" wrapText="1"/>
    </xf>
    <xf numFmtId="0" fontId="60" fillId="0" borderId="0" xfId="0" applyFont="1"/>
    <xf numFmtId="0" fontId="25" fillId="0" borderId="1" xfId="0" applyFont="1" applyBorder="1" applyAlignment="1">
      <alignment vertical="center" wrapText="1"/>
    </xf>
    <xf numFmtId="0" fontId="22" fillId="0" borderId="1" xfId="3" applyFont="1" applyBorder="1" applyAlignment="1">
      <alignment vertical="center" wrapText="1"/>
    </xf>
    <xf numFmtId="0" fontId="22" fillId="0" borderId="1" xfId="4" applyFont="1" applyBorder="1" applyAlignment="1">
      <alignment vertical="center" wrapText="1"/>
    </xf>
    <xf numFmtId="0" fontId="61" fillId="0" borderId="0" xfId="0" applyFont="1"/>
    <xf numFmtId="0" fontId="26" fillId="0" borderId="1" xfId="4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3" fillId="0" borderId="1" xfId="8" applyFont="1" applyBorder="1" applyAlignment="1">
      <alignment vertical="center" wrapText="1"/>
    </xf>
    <xf numFmtId="0" fontId="24" fillId="0" borderId="1" xfId="8" applyFont="1" applyBorder="1" applyAlignment="1">
      <alignment horizontal="center" vertical="center" wrapText="1"/>
    </xf>
    <xf numFmtId="0" fontId="25" fillId="0" borderId="1" xfId="8" applyFont="1" applyBorder="1" applyAlignment="1">
      <alignment vertical="center" wrapText="1"/>
    </xf>
    <xf numFmtId="0" fontId="28" fillId="0" borderId="1" xfId="8" applyFont="1" applyBorder="1" applyAlignment="1">
      <alignment horizontal="left" vertical="center" wrapText="1"/>
    </xf>
    <xf numFmtId="0" fontId="26" fillId="0" borderId="1" xfId="8" applyFont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5" fillId="0" borderId="1" xfId="8" applyFont="1" applyBorder="1" applyAlignment="1">
      <alignment horizontal="right" vertical="top" wrapText="1"/>
    </xf>
    <xf numFmtId="0" fontId="25" fillId="0" borderId="1" xfId="0" applyFont="1" applyBorder="1" applyAlignment="1">
      <alignment horizontal="left" vertical="top" wrapText="1"/>
    </xf>
    <xf numFmtId="0" fontId="22" fillId="0" borderId="1" xfId="7" applyFont="1" applyBorder="1" applyAlignment="1">
      <alignment vertical="center" wrapText="1"/>
    </xf>
    <xf numFmtId="0" fontId="25" fillId="0" borderId="1" xfId="7" applyFont="1" applyBorder="1" applyAlignment="1">
      <alignment vertical="center" wrapText="1"/>
    </xf>
    <xf numFmtId="0" fontId="25" fillId="0" borderId="1" xfId="6" applyFont="1" applyBorder="1" applyAlignment="1">
      <alignment vertical="center" wrapText="1"/>
    </xf>
    <xf numFmtId="0" fontId="22" fillId="0" borderId="1" xfId="6" applyFont="1" applyBorder="1" applyAlignment="1">
      <alignment vertical="center" wrapText="1"/>
    </xf>
    <xf numFmtId="0" fontId="26" fillId="0" borderId="1" xfId="6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9" fillId="0" borderId="1" xfId="7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62" fillId="0" borderId="0" xfId="0" applyFont="1" applyBorder="1"/>
    <xf numFmtId="0" fontId="62" fillId="0" borderId="0" xfId="0" applyFont="1"/>
    <xf numFmtId="0" fontId="31" fillId="0" borderId="1" xfId="0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vertical="center" wrapText="1"/>
    </xf>
    <xf numFmtId="1" fontId="32" fillId="0" borderId="1" xfId="0" applyNumberFormat="1" applyFont="1" applyBorder="1" applyAlignment="1">
      <alignment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" fontId="33" fillId="0" borderId="1" xfId="0" applyNumberFormat="1" applyFont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2" fontId="33" fillId="0" borderId="1" xfId="0" applyNumberFormat="1" applyFont="1" applyBorder="1" applyAlignment="1">
      <alignment vertical="center" wrapText="1"/>
    </xf>
    <xf numFmtId="2" fontId="31" fillId="0" borderId="1" xfId="0" applyNumberFormat="1" applyFont="1" applyBorder="1" applyAlignment="1">
      <alignment vertical="center" wrapText="1"/>
    </xf>
    <xf numFmtId="172" fontId="23" fillId="0" borderId="1" xfId="0" applyNumberFormat="1" applyFont="1" applyBorder="1" applyAlignment="1">
      <alignment vertical="center" wrapText="1"/>
    </xf>
    <xf numFmtId="172" fontId="31" fillId="0" borderId="1" xfId="0" applyNumberFormat="1" applyFont="1" applyBorder="1" applyAlignment="1">
      <alignment vertical="center" wrapText="1"/>
    </xf>
    <xf numFmtId="0" fontId="63" fillId="0" borderId="1" xfId="0" applyFont="1" applyBorder="1" applyAlignment="1">
      <alignment wrapText="1"/>
    </xf>
    <xf numFmtId="0" fontId="45" fillId="0" borderId="0" xfId="0" applyNumberFormat="1" applyFont="1" applyAlignment="1">
      <alignment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Font="1"/>
    <xf numFmtId="0" fontId="64" fillId="0" borderId="0" xfId="0" applyFont="1"/>
    <xf numFmtId="0" fontId="44" fillId="0" borderId="1" xfId="0" applyFont="1" applyBorder="1" applyAlignment="1">
      <alignment horizontal="center" vertical="center" wrapText="1"/>
    </xf>
    <xf numFmtId="172" fontId="49" fillId="0" borderId="1" xfId="0" applyNumberFormat="1" applyFont="1" applyBorder="1" applyAlignment="1">
      <alignment vertical="center" wrapText="1"/>
    </xf>
    <xf numFmtId="0" fontId="39" fillId="0" borderId="0" xfId="0" applyFont="1"/>
    <xf numFmtId="0" fontId="65" fillId="5" borderId="1" xfId="0" applyFont="1" applyFill="1" applyBorder="1" applyAlignment="1">
      <alignment horizontal="right" wrapText="1"/>
    </xf>
    <xf numFmtId="0" fontId="65" fillId="5" borderId="1" xfId="0" applyFont="1" applyFill="1" applyBorder="1" applyAlignment="1">
      <alignment horizontal="justify" wrapText="1"/>
    </xf>
    <xf numFmtId="172" fontId="40" fillId="0" borderId="1" xfId="0" applyNumberFormat="1" applyFont="1" applyBorder="1" applyAlignment="1">
      <alignment vertical="center" wrapText="1"/>
    </xf>
    <xf numFmtId="172" fontId="50" fillId="0" borderId="1" xfId="0" applyNumberFormat="1" applyFont="1" applyBorder="1" applyAlignment="1">
      <alignment vertical="center" wrapText="1"/>
    </xf>
    <xf numFmtId="0" fontId="65" fillId="5" borderId="1" xfId="0" applyFont="1" applyFill="1" applyBorder="1" applyAlignment="1">
      <alignment vertical="top" wrapText="1"/>
    </xf>
    <xf numFmtId="0" fontId="48" fillId="0" borderId="1" xfId="0" applyFont="1" applyBorder="1" applyAlignment="1">
      <alignment horizontal="right" vertical="top" wrapText="1"/>
    </xf>
    <xf numFmtId="0" fontId="66" fillId="5" borderId="1" xfId="0" applyFont="1" applyFill="1" applyBorder="1" applyAlignment="1">
      <alignment vertical="top" wrapText="1"/>
    </xf>
    <xf numFmtId="0" fontId="67" fillId="5" borderId="1" xfId="0" applyFont="1" applyFill="1" applyBorder="1" applyAlignment="1">
      <alignment vertical="top" wrapText="1"/>
    </xf>
    <xf numFmtId="0" fontId="67" fillId="5" borderId="1" xfId="0" applyFont="1" applyFill="1" applyBorder="1" applyAlignment="1">
      <alignment horizontal="right" wrapText="1"/>
    </xf>
    <xf numFmtId="0" fontId="67" fillId="5" borderId="1" xfId="0" applyFont="1" applyFill="1" applyBorder="1" applyAlignment="1">
      <alignment horizontal="justify" wrapText="1"/>
    </xf>
    <xf numFmtId="0" fontId="65" fillId="5" borderId="1" xfId="0" applyFont="1" applyFill="1" applyBorder="1" applyAlignment="1">
      <alignment horizontal="right" vertical="top" wrapText="1"/>
    </xf>
    <xf numFmtId="0" fontId="68" fillId="0" borderId="0" xfId="0" applyFont="1"/>
    <xf numFmtId="0" fontId="69" fillId="5" borderId="1" xfId="0" applyFont="1" applyFill="1" applyBorder="1" applyAlignment="1">
      <alignment horizontal="right" vertical="top" wrapText="1"/>
    </xf>
    <xf numFmtId="0" fontId="69" fillId="5" borderId="1" xfId="0" applyFont="1" applyFill="1" applyBorder="1" applyAlignment="1">
      <alignment vertical="top" wrapText="1"/>
    </xf>
    <xf numFmtId="0" fontId="70" fillId="0" borderId="0" xfId="0" applyFont="1"/>
    <xf numFmtId="0" fontId="71" fillId="0" borderId="0" xfId="0" applyFont="1"/>
    <xf numFmtId="0" fontId="45" fillId="0" borderId="1" xfId="0" applyFont="1" applyBorder="1" applyAlignment="1">
      <alignment horizontal="center" vertical="center" wrapText="1"/>
    </xf>
    <xf numFmtId="172" fontId="47" fillId="0" borderId="1" xfId="0" applyNumberFormat="1" applyFont="1" applyBorder="1" applyAlignment="1">
      <alignment horizontal="center" vertical="center" wrapText="1"/>
    </xf>
    <xf numFmtId="0" fontId="72" fillId="5" borderId="1" xfId="0" applyFont="1" applyFill="1" applyBorder="1" applyAlignment="1">
      <alignment vertical="top" wrapText="1"/>
    </xf>
    <xf numFmtId="0" fontId="67" fillId="0" borderId="1" xfId="0" applyFont="1" applyBorder="1" applyAlignment="1">
      <alignment wrapText="1"/>
    </xf>
    <xf numFmtId="0" fontId="65" fillId="0" borderId="1" xfId="0" applyFont="1" applyBorder="1" applyAlignment="1">
      <alignment horizontal="left" vertical="top" wrapText="1"/>
    </xf>
    <xf numFmtId="0" fontId="22" fillId="0" borderId="1" xfId="7" applyFont="1" applyBorder="1" applyAlignment="1">
      <alignment vertical="top" wrapText="1"/>
    </xf>
    <xf numFmtId="0" fontId="73" fillId="0" borderId="1" xfId="0" applyFont="1" applyBorder="1" applyAlignment="1">
      <alignment wrapText="1"/>
    </xf>
    <xf numFmtId="0" fontId="74" fillId="0" borderId="1" xfId="0" applyFont="1" applyBorder="1" applyAlignment="1">
      <alignment vertical="center" wrapText="1"/>
    </xf>
    <xf numFmtId="0" fontId="75" fillId="0" borderId="0" xfId="0" applyFont="1"/>
    <xf numFmtId="49" fontId="29" fillId="0" borderId="1" xfId="7" applyNumberFormat="1" applyFont="1" applyBorder="1" applyAlignment="1">
      <alignment horizontal="right" vertical="center" wrapText="1"/>
    </xf>
    <xf numFmtId="172" fontId="47" fillId="0" borderId="1" xfId="0" applyNumberFormat="1" applyFont="1" applyBorder="1" applyAlignment="1">
      <alignment vertical="center" wrapText="1"/>
    </xf>
    <xf numFmtId="172" fontId="44" fillId="0" borderId="1" xfId="0" applyNumberFormat="1" applyFont="1" applyBorder="1" applyAlignment="1">
      <alignment vertical="center" wrapText="1"/>
    </xf>
    <xf numFmtId="49" fontId="74" fillId="0" borderId="1" xfId="0" applyNumberFormat="1" applyFont="1" applyBorder="1" applyAlignment="1">
      <alignment vertical="center" wrapText="1"/>
    </xf>
    <xf numFmtId="49" fontId="39" fillId="0" borderId="0" xfId="0" applyNumberFormat="1" applyFont="1"/>
    <xf numFmtId="49" fontId="0" fillId="0" borderId="0" xfId="0" applyNumberFormat="1" applyAlignment="1">
      <alignment horizontal="right"/>
    </xf>
    <xf numFmtId="2" fontId="43" fillId="0" borderId="1" xfId="0" applyNumberFormat="1" applyFont="1" applyBorder="1" applyAlignment="1">
      <alignment vertical="center" wrapText="1"/>
    </xf>
    <xf numFmtId="2" fontId="42" fillId="0" borderId="1" xfId="0" applyNumberFormat="1" applyFont="1" applyBorder="1" applyAlignment="1">
      <alignment vertical="center" wrapText="1"/>
    </xf>
    <xf numFmtId="2" fontId="47" fillId="0" borderId="1" xfId="0" applyNumberFormat="1" applyFont="1" applyBorder="1" applyAlignment="1">
      <alignment vertical="center" wrapText="1"/>
    </xf>
    <xf numFmtId="2" fontId="44" fillId="0" borderId="1" xfId="0" applyNumberFormat="1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top"/>
    </xf>
    <xf numFmtId="0" fontId="14" fillId="0" borderId="13" xfId="0" applyNumberFormat="1" applyFont="1" applyFill="1" applyBorder="1" applyAlignment="1" applyProtection="1">
      <alignment horizontal="left" vertical="top"/>
    </xf>
    <xf numFmtId="0" fontId="14" fillId="0" borderId="16" xfId="0" applyNumberFormat="1" applyFont="1" applyFill="1" applyBorder="1" applyAlignment="1" applyProtection="1">
      <alignment horizontal="left" vertical="top"/>
    </xf>
    <xf numFmtId="0" fontId="40" fillId="0" borderId="0" xfId="0" applyFont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textRotation="90" wrapText="1"/>
    </xf>
    <xf numFmtId="0" fontId="44" fillId="0" borderId="17" xfId="0" applyFont="1" applyBorder="1" applyAlignment="1">
      <alignment horizontal="center" vertical="center" textRotation="90" wrapText="1"/>
    </xf>
    <xf numFmtId="0" fontId="44" fillId="0" borderId="2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textRotation="90" wrapText="1"/>
    </xf>
    <xf numFmtId="0" fontId="77" fillId="0" borderId="17" xfId="0" applyFont="1" applyBorder="1" applyAlignment="1">
      <alignment horizontal="center" vertical="center" textRotation="90" wrapText="1"/>
    </xf>
    <xf numFmtId="0" fontId="77" fillId="0" borderId="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45" fillId="0" borderId="1" xfId="0" applyNumberFormat="1" applyFont="1" applyBorder="1" applyAlignment="1">
      <alignment horizontal="center" vertical="center" wrapText="1"/>
    </xf>
    <xf numFmtId="0" fontId="41" fillId="0" borderId="0" xfId="0" applyNumberFormat="1" applyFont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7" xfId="0" applyNumberFormat="1" applyFont="1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textRotation="90" wrapText="1"/>
    </xf>
    <xf numFmtId="0" fontId="53" fillId="0" borderId="1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33" fillId="0" borderId="20" xfId="7" applyFont="1" applyBorder="1" applyAlignment="1">
      <alignment horizontal="left" vertical="center" wrapText="1"/>
    </xf>
    <xf numFmtId="0" fontId="29" fillId="0" borderId="0" xfId="7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49" fontId="33" fillId="0" borderId="0" xfId="7" applyNumberFormat="1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C2" sqref="C2:F2"/>
    </sheetView>
  </sheetViews>
  <sheetFormatPr defaultRowHeight="15" x14ac:dyDescent="0.25"/>
  <cols>
    <col min="1" max="1" width="10.42578125" style="123" customWidth="1"/>
    <col min="2" max="2" width="49.42578125" style="123" customWidth="1"/>
    <col min="3" max="3" width="10.42578125" style="172" customWidth="1"/>
    <col min="4" max="4" width="9.42578125" style="172" customWidth="1"/>
    <col min="5" max="5" width="10" style="172" customWidth="1"/>
    <col min="6" max="6" width="7.7109375" style="172" customWidth="1"/>
    <col min="7" max="16384" width="9.140625" style="123"/>
  </cols>
  <sheetData>
    <row r="1" spans="1:6" s="122" customFormat="1" x14ac:dyDescent="0.25">
      <c r="C1" s="237" t="s">
        <v>0</v>
      </c>
      <c r="D1" s="237"/>
      <c r="E1" s="237"/>
      <c r="F1" s="237"/>
    </row>
    <row r="2" spans="1:6" s="122" customFormat="1" ht="21.75" customHeight="1" x14ac:dyDescent="0.25">
      <c r="C2" s="238" t="s">
        <v>356</v>
      </c>
      <c r="D2" s="238"/>
      <c r="E2" s="238"/>
      <c r="F2" s="238"/>
    </row>
    <row r="3" spans="1:6" s="122" customFormat="1" hidden="1" x14ac:dyDescent="0.25">
      <c r="C3" s="237"/>
      <c r="D3" s="237"/>
      <c r="E3" s="237"/>
      <c r="F3" s="237"/>
    </row>
    <row r="4" spans="1:6" s="122" customFormat="1" ht="3" hidden="1" customHeight="1" x14ac:dyDescent="0.25">
      <c r="C4" s="171"/>
      <c r="D4" s="171"/>
      <c r="E4" s="171"/>
      <c r="F4" s="171"/>
    </row>
    <row r="5" spans="1:6" x14ac:dyDescent="0.25">
      <c r="A5" s="231" t="s">
        <v>28</v>
      </c>
      <c r="B5" s="231"/>
      <c r="C5" s="231"/>
      <c r="D5" s="231"/>
      <c r="E5" s="231"/>
      <c r="F5" s="231"/>
    </row>
    <row r="6" spans="1:6" x14ac:dyDescent="0.25">
      <c r="A6" s="231" t="s">
        <v>183</v>
      </c>
      <c r="B6" s="231"/>
      <c r="C6" s="231"/>
      <c r="D6" s="231"/>
      <c r="E6" s="231"/>
      <c r="F6" s="231"/>
    </row>
    <row r="7" spans="1:6" ht="12" customHeight="1" x14ac:dyDescent="0.25">
      <c r="E7" s="239" t="s">
        <v>182</v>
      </c>
      <c r="F7" s="239"/>
    </row>
    <row r="8" spans="1:6" s="124" customFormat="1" ht="12.75" customHeight="1" x14ac:dyDescent="0.2">
      <c r="A8" s="232" t="s">
        <v>1</v>
      </c>
      <c r="B8" s="232" t="s">
        <v>181</v>
      </c>
      <c r="C8" s="234" t="s">
        <v>180</v>
      </c>
      <c r="D8" s="234" t="s">
        <v>2</v>
      </c>
      <c r="E8" s="240" t="s">
        <v>3</v>
      </c>
      <c r="F8" s="241"/>
    </row>
    <row r="9" spans="1:6" s="124" customFormat="1" ht="54" x14ac:dyDescent="0.2">
      <c r="A9" s="233"/>
      <c r="B9" s="233"/>
      <c r="C9" s="235"/>
      <c r="D9" s="235"/>
      <c r="E9" s="173" t="s">
        <v>30</v>
      </c>
      <c r="F9" s="173" t="s">
        <v>54</v>
      </c>
    </row>
    <row r="10" spans="1:6" x14ac:dyDescent="0.25">
      <c r="A10" s="125">
        <v>1</v>
      </c>
      <c r="B10" s="125">
        <v>2</v>
      </c>
      <c r="C10" s="173">
        <v>3</v>
      </c>
      <c r="D10" s="173">
        <v>4</v>
      </c>
      <c r="E10" s="173">
        <v>5</v>
      </c>
      <c r="F10" s="173">
        <v>6</v>
      </c>
    </row>
    <row r="11" spans="1:6" s="128" customFormat="1" x14ac:dyDescent="0.25">
      <c r="A11" s="126">
        <v>10000000</v>
      </c>
      <c r="B11" s="127" t="s">
        <v>4</v>
      </c>
      <c r="C11" s="174">
        <f>SUM(D11:E11)</f>
        <v>25984360</v>
      </c>
      <c r="D11" s="174">
        <f>D12+D14+D18+D24+D30+D48</f>
        <v>25923860</v>
      </c>
      <c r="E11" s="174">
        <f>E12+E14+E18+E24+E30+E48</f>
        <v>60500</v>
      </c>
      <c r="F11" s="174">
        <f>F12+F14+F18+F24+F30+F48</f>
        <v>0</v>
      </c>
    </row>
    <row r="12" spans="1:6" ht="15.75" customHeight="1" x14ac:dyDescent="0.3">
      <c r="A12" s="129">
        <v>11020000</v>
      </c>
      <c r="B12" s="130" t="s">
        <v>55</v>
      </c>
      <c r="C12" s="175">
        <f>SUM(D12:E12)</f>
        <v>30000</v>
      </c>
      <c r="D12" s="176">
        <f>D13</f>
        <v>30000</v>
      </c>
      <c r="E12" s="176">
        <f>E13</f>
        <v>0</v>
      </c>
      <c r="F12" s="176">
        <f>F13</f>
        <v>0</v>
      </c>
    </row>
    <row r="13" spans="1:6" ht="25.5" x14ac:dyDescent="0.25">
      <c r="A13" s="131">
        <v>11020200</v>
      </c>
      <c r="B13" s="131" t="s">
        <v>5</v>
      </c>
      <c r="C13" s="175">
        <f>SUM(D13:E13)</f>
        <v>30000</v>
      </c>
      <c r="D13" s="175">
        <v>30000</v>
      </c>
      <c r="E13" s="175"/>
      <c r="F13" s="175"/>
    </row>
    <row r="14" spans="1:6" s="128" customFormat="1" hidden="1" x14ac:dyDescent="0.25">
      <c r="A14" s="132">
        <v>12000000</v>
      </c>
      <c r="B14" s="133" t="s">
        <v>56</v>
      </c>
      <c r="C14" s="174">
        <f t="shared" ref="C14:C86" si="0">SUM(D14:E14)</f>
        <v>0</v>
      </c>
      <c r="D14" s="174">
        <f>D15</f>
        <v>0</v>
      </c>
      <c r="E14" s="174">
        <f>E15</f>
        <v>0</v>
      </c>
      <c r="F14" s="174">
        <f>F15</f>
        <v>0</v>
      </c>
    </row>
    <row r="15" spans="1:6" s="128" customFormat="1" ht="24.75" hidden="1" customHeight="1" x14ac:dyDescent="0.25">
      <c r="A15" s="134">
        <v>12020000</v>
      </c>
      <c r="B15" s="135" t="s">
        <v>57</v>
      </c>
      <c r="C15" s="174">
        <f t="shared" si="0"/>
        <v>0</v>
      </c>
      <c r="D15" s="174">
        <f>SUM(D16:D17)</f>
        <v>0</v>
      </c>
      <c r="E15" s="174">
        <f>SUM(E16:E17)</f>
        <v>0</v>
      </c>
      <c r="F15" s="174">
        <f>SUM(F16:F17)</f>
        <v>0</v>
      </c>
    </row>
    <row r="16" spans="1:6" ht="32.25" hidden="1" customHeight="1" x14ac:dyDescent="0.25">
      <c r="A16" s="136">
        <v>12020100</v>
      </c>
      <c r="B16" s="137" t="s">
        <v>58</v>
      </c>
      <c r="C16" s="175">
        <f t="shared" si="0"/>
        <v>0</v>
      </c>
      <c r="D16" s="175">
        <f>'[1]Доходи рік'!$C23/1000</f>
        <v>0</v>
      </c>
      <c r="E16" s="175"/>
      <c r="F16" s="175"/>
    </row>
    <row r="17" spans="1:6" ht="25.5" hidden="1" x14ac:dyDescent="0.25">
      <c r="A17" s="136">
        <v>12020200</v>
      </c>
      <c r="B17" s="137" t="s">
        <v>59</v>
      </c>
      <c r="C17" s="175">
        <f t="shared" si="0"/>
        <v>0</v>
      </c>
      <c r="D17" s="175">
        <f>'[1]Доходи рік'!$C24/1000</f>
        <v>0</v>
      </c>
      <c r="E17" s="175"/>
      <c r="F17" s="175"/>
    </row>
    <row r="18" spans="1:6" s="128" customFormat="1" ht="27" hidden="1" x14ac:dyDescent="0.3">
      <c r="A18" s="129">
        <v>13000000</v>
      </c>
      <c r="B18" s="130" t="s">
        <v>60</v>
      </c>
      <c r="C18" s="174">
        <f t="shared" si="0"/>
        <v>0</v>
      </c>
      <c r="D18" s="174">
        <f>D19</f>
        <v>0</v>
      </c>
      <c r="E18" s="174">
        <f>E19</f>
        <v>0</v>
      </c>
      <c r="F18" s="174">
        <f>F19</f>
        <v>0</v>
      </c>
    </row>
    <row r="19" spans="1:6" hidden="1" x14ac:dyDescent="0.25">
      <c r="A19" s="138">
        <v>13010000</v>
      </c>
      <c r="B19" s="139" t="s">
        <v>61</v>
      </c>
      <c r="C19" s="175">
        <f t="shared" si="0"/>
        <v>0</v>
      </c>
      <c r="D19" s="175">
        <f>SUM(D20:D23)</f>
        <v>0</v>
      </c>
      <c r="E19" s="175">
        <f>SUM(E20:E23)</f>
        <v>0</v>
      </c>
      <c r="F19" s="175">
        <f>SUM(F20:F23)</f>
        <v>0</v>
      </c>
    </row>
    <row r="20" spans="1:6" ht="51" hidden="1" x14ac:dyDescent="0.25">
      <c r="A20" s="138">
        <v>13010200</v>
      </c>
      <c r="B20" s="139" t="s">
        <v>62</v>
      </c>
      <c r="C20" s="175">
        <f t="shared" si="0"/>
        <v>0</v>
      </c>
      <c r="D20" s="175">
        <f>'[1]Доходи рік'!$C27/1000</f>
        <v>0</v>
      </c>
      <c r="E20" s="175"/>
      <c r="F20" s="175"/>
    </row>
    <row r="21" spans="1:6" ht="25.5" hidden="1" customHeight="1" x14ac:dyDescent="0.25">
      <c r="A21" s="138">
        <v>13020200</v>
      </c>
      <c r="B21" s="139" t="s">
        <v>63</v>
      </c>
      <c r="C21" s="175">
        <f t="shared" si="0"/>
        <v>0</v>
      </c>
      <c r="D21" s="175">
        <f>'[1]Доходи рік'!$C28/1000</f>
        <v>0</v>
      </c>
      <c r="E21" s="175"/>
      <c r="F21" s="175"/>
    </row>
    <row r="22" spans="1:6" ht="25.5" hidden="1" x14ac:dyDescent="0.25">
      <c r="A22" s="138">
        <v>13030200</v>
      </c>
      <c r="B22" s="139" t="s">
        <v>64</v>
      </c>
      <c r="C22" s="175">
        <f t="shared" si="0"/>
        <v>0</v>
      </c>
      <c r="D22" s="175">
        <f>'[1]Доходи рік'!$C29/1000</f>
        <v>0</v>
      </c>
      <c r="E22" s="175"/>
      <c r="F22" s="175"/>
    </row>
    <row r="23" spans="1:6" ht="25.5" hidden="1" x14ac:dyDescent="0.25">
      <c r="A23" s="138">
        <v>13030600</v>
      </c>
      <c r="B23" s="139" t="s">
        <v>65</v>
      </c>
      <c r="C23" s="175">
        <f t="shared" si="0"/>
        <v>0</v>
      </c>
      <c r="D23" s="175">
        <f>'[1]Доходи рік'!$C30/1000</f>
        <v>0</v>
      </c>
      <c r="E23" s="175"/>
      <c r="F23" s="175"/>
    </row>
    <row r="24" spans="1:6" s="128" customFormat="1" x14ac:dyDescent="0.25">
      <c r="A24" s="140">
        <v>14000000</v>
      </c>
      <c r="B24" s="133" t="s">
        <v>66</v>
      </c>
      <c r="C24" s="174">
        <f t="shared" si="0"/>
        <v>2885200</v>
      </c>
      <c r="D24" s="174">
        <f>D29+D25+D27</f>
        <v>2885200</v>
      </c>
      <c r="E24" s="174">
        <f>E29+E25+E27</f>
        <v>0</v>
      </c>
      <c r="F24" s="174">
        <f>F29+F25+F27</f>
        <v>0</v>
      </c>
    </row>
    <row r="25" spans="1:6" s="142" customFormat="1" ht="27" x14ac:dyDescent="0.25">
      <c r="A25" s="141">
        <v>14020000</v>
      </c>
      <c r="B25" s="141" t="s">
        <v>135</v>
      </c>
      <c r="C25" s="176">
        <f t="shared" si="0"/>
        <v>300000</v>
      </c>
      <c r="D25" s="176">
        <f>D26</f>
        <v>300000</v>
      </c>
      <c r="E25" s="176">
        <f>E26</f>
        <v>0</v>
      </c>
      <c r="F25" s="176">
        <f>F26</f>
        <v>0</v>
      </c>
    </row>
    <row r="26" spans="1:6" s="128" customFormat="1" x14ac:dyDescent="0.25">
      <c r="A26" s="131">
        <v>14021900</v>
      </c>
      <c r="B26" s="131" t="s">
        <v>136</v>
      </c>
      <c r="C26" s="175">
        <f t="shared" si="0"/>
        <v>300000</v>
      </c>
      <c r="D26" s="175">
        <v>300000</v>
      </c>
      <c r="E26" s="175"/>
      <c r="F26" s="175"/>
    </row>
    <row r="27" spans="1:6" s="142" customFormat="1" ht="27" x14ac:dyDescent="0.25">
      <c r="A27" s="141">
        <v>14030000</v>
      </c>
      <c r="B27" s="141" t="s">
        <v>137</v>
      </c>
      <c r="C27" s="176">
        <f t="shared" si="0"/>
        <v>1300000</v>
      </c>
      <c r="D27" s="176">
        <f>D28</f>
        <v>1300000</v>
      </c>
      <c r="E27" s="176">
        <f>E28</f>
        <v>0</v>
      </c>
      <c r="F27" s="176">
        <f>F28</f>
        <v>0</v>
      </c>
    </row>
    <row r="28" spans="1:6" s="128" customFormat="1" x14ac:dyDescent="0.25">
      <c r="A28" s="131">
        <v>14031900</v>
      </c>
      <c r="B28" s="131" t="s">
        <v>136</v>
      </c>
      <c r="C28" s="175">
        <f t="shared" si="0"/>
        <v>1300000</v>
      </c>
      <c r="D28" s="175">
        <v>1300000</v>
      </c>
      <c r="E28" s="175"/>
      <c r="F28" s="175"/>
    </row>
    <row r="29" spans="1:6" s="145" customFormat="1" ht="27" x14ac:dyDescent="0.25">
      <c r="A29" s="143">
        <v>14040000</v>
      </c>
      <c r="B29" s="144" t="s">
        <v>67</v>
      </c>
      <c r="C29" s="176">
        <f t="shared" si="0"/>
        <v>1285200</v>
      </c>
      <c r="D29" s="176">
        <v>1285200</v>
      </c>
      <c r="E29" s="176"/>
      <c r="F29" s="176"/>
    </row>
    <row r="30" spans="1:6" s="128" customFormat="1" ht="17.25" customHeight="1" x14ac:dyDescent="0.25">
      <c r="A30" s="146">
        <v>18000000</v>
      </c>
      <c r="B30" s="133" t="s">
        <v>68</v>
      </c>
      <c r="C30" s="174">
        <f t="shared" si="0"/>
        <v>23008660</v>
      </c>
      <c r="D30" s="174">
        <f>D31+D42+D44</f>
        <v>23008660</v>
      </c>
      <c r="E30" s="174">
        <f>E31+E42+E44</f>
        <v>0</v>
      </c>
      <c r="F30" s="174">
        <f>F31+F42+F44</f>
        <v>0</v>
      </c>
    </row>
    <row r="31" spans="1:6" x14ac:dyDescent="0.25">
      <c r="A31" s="136">
        <v>18010000</v>
      </c>
      <c r="B31" s="137" t="s">
        <v>69</v>
      </c>
      <c r="C31" s="175">
        <f t="shared" si="0"/>
        <v>13579360</v>
      </c>
      <c r="D31" s="175">
        <f>SUM(D32:D41)</f>
        <v>13579360</v>
      </c>
      <c r="E31" s="175">
        <f>SUM(E32:E41)</f>
        <v>0</v>
      </c>
      <c r="F31" s="175">
        <f>SUM(F32:F41)</f>
        <v>0</v>
      </c>
    </row>
    <row r="32" spans="1:6" ht="38.25" x14ac:dyDescent="0.25">
      <c r="A32" s="136">
        <v>18010100</v>
      </c>
      <c r="B32" s="137" t="s">
        <v>70</v>
      </c>
      <c r="C32" s="175">
        <f t="shared" si="0"/>
        <v>13200</v>
      </c>
      <c r="D32" s="175">
        <v>13200</v>
      </c>
      <c r="E32" s="175"/>
      <c r="F32" s="175"/>
    </row>
    <row r="33" spans="1:6" ht="30" customHeight="1" x14ac:dyDescent="0.25">
      <c r="A33" s="136">
        <v>18010200</v>
      </c>
      <c r="B33" s="137" t="s">
        <v>71</v>
      </c>
      <c r="C33" s="175">
        <f t="shared" si="0"/>
        <v>152400</v>
      </c>
      <c r="D33" s="175">
        <v>152400</v>
      </c>
      <c r="E33" s="175"/>
      <c r="F33" s="175"/>
    </row>
    <row r="34" spans="1:6" ht="38.25" x14ac:dyDescent="0.25">
      <c r="A34" s="136">
        <v>18010300</v>
      </c>
      <c r="B34" s="137" t="s">
        <v>72</v>
      </c>
      <c r="C34" s="175">
        <f t="shared" si="0"/>
        <v>1542500</v>
      </c>
      <c r="D34" s="175">
        <v>1542500</v>
      </c>
      <c r="E34" s="175"/>
      <c r="F34" s="175"/>
    </row>
    <row r="35" spans="1:6" ht="38.25" x14ac:dyDescent="0.25">
      <c r="A35" s="147">
        <v>18010400</v>
      </c>
      <c r="B35" s="137" t="s">
        <v>73</v>
      </c>
      <c r="C35" s="175">
        <f t="shared" si="0"/>
        <v>1515600</v>
      </c>
      <c r="D35" s="175">
        <v>1515600</v>
      </c>
      <c r="E35" s="175"/>
      <c r="F35" s="175"/>
    </row>
    <row r="36" spans="1:6" x14ac:dyDescent="0.25">
      <c r="A36" s="147">
        <v>18010500</v>
      </c>
      <c r="B36" s="137" t="s">
        <v>6</v>
      </c>
      <c r="C36" s="175">
        <f t="shared" si="0"/>
        <v>2984580</v>
      </c>
      <c r="D36" s="175">
        <v>2984580</v>
      </c>
      <c r="E36" s="175"/>
      <c r="F36" s="175"/>
    </row>
    <row r="37" spans="1:6" x14ac:dyDescent="0.25">
      <c r="A37" s="147">
        <v>18010600</v>
      </c>
      <c r="B37" s="137" t="s">
        <v>7</v>
      </c>
      <c r="C37" s="175">
        <f t="shared" si="0"/>
        <v>5068100</v>
      </c>
      <c r="D37" s="175">
        <v>5068100</v>
      </c>
      <c r="E37" s="175"/>
      <c r="F37" s="175"/>
    </row>
    <row r="38" spans="1:6" x14ac:dyDescent="0.25">
      <c r="A38" s="147">
        <v>18010700</v>
      </c>
      <c r="B38" s="137" t="s">
        <v>8</v>
      </c>
      <c r="C38" s="175">
        <f t="shared" si="0"/>
        <v>834180</v>
      </c>
      <c r="D38" s="175">
        <v>834180</v>
      </c>
      <c r="E38" s="175"/>
      <c r="F38" s="175"/>
    </row>
    <row r="39" spans="1:6" ht="15.75" customHeight="1" x14ac:dyDescent="0.25">
      <c r="A39" s="147">
        <v>18010900</v>
      </c>
      <c r="B39" s="147" t="s">
        <v>9</v>
      </c>
      <c r="C39" s="175">
        <f t="shared" si="0"/>
        <v>1293800</v>
      </c>
      <c r="D39" s="175">
        <v>1293800</v>
      </c>
      <c r="E39" s="175"/>
      <c r="F39" s="175"/>
    </row>
    <row r="40" spans="1:6" s="149" customFormat="1" ht="12.75" customHeight="1" x14ac:dyDescent="0.15">
      <c r="A40" s="148">
        <v>18011000</v>
      </c>
      <c r="B40" s="137" t="s">
        <v>74</v>
      </c>
      <c r="C40" s="175">
        <f t="shared" si="0"/>
        <v>100000</v>
      </c>
      <c r="D40" s="175">
        <v>100000</v>
      </c>
      <c r="E40" s="175"/>
      <c r="F40" s="175"/>
    </row>
    <row r="41" spans="1:6" s="149" customFormat="1" ht="15.75" customHeight="1" x14ac:dyDescent="0.15">
      <c r="A41" s="148">
        <v>18011100</v>
      </c>
      <c r="B41" s="137" t="s">
        <v>75</v>
      </c>
      <c r="C41" s="175">
        <f t="shared" si="0"/>
        <v>75000</v>
      </c>
      <c r="D41" s="175">
        <v>75000</v>
      </c>
      <c r="E41" s="177"/>
      <c r="F41" s="175"/>
    </row>
    <row r="42" spans="1:6" s="128" customFormat="1" x14ac:dyDescent="0.25">
      <c r="A42" s="150">
        <v>18030000</v>
      </c>
      <c r="B42" s="135" t="s">
        <v>76</v>
      </c>
      <c r="C42" s="174">
        <f t="shared" si="0"/>
        <v>3000</v>
      </c>
      <c r="D42" s="178">
        <f>D43</f>
        <v>3000</v>
      </c>
      <c r="E42" s="178">
        <f>E43</f>
        <v>0</v>
      </c>
      <c r="F42" s="178">
        <f>F43</f>
        <v>0</v>
      </c>
    </row>
    <row r="43" spans="1:6" x14ac:dyDescent="0.25">
      <c r="A43" s="148">
        <v>18030100</v>
      </c>
      <c r="B43" s="148" t="s">
        <v>10</v>
      </c>
      <c r="C43" s="175">
        <f t="shared" si="0"/>
        <v>3000</v>
      </c>
      <c r="D43" s="175">
        <v>3000</v>
      </c>
      <c r="E43" s="175"/>
      <c r="F43" s="175"/>
    </row>
    <row r="44" spans="1:6" s="128" customFormat="1" x14ac:dyDescent="0.25">
      <c r="A44" s="151">
        <v>18050000</v>
      </c>
      <c r="B44" s="151" t="s">
        <v>11</v>
      </c>
      <c r="C44" s="174">
        <f t="shared" si="0"/>
        <v>9426300</v>
      </c>
      <c r="D44" s="174">
        <f>SUM(D45:D47)</f>
        <v>9426300</v>
      </c>
      <c r="E44" s="174">
        <f>SUM(E45:E47)</f>
        <v>0</v>
      </c>
      <c r="F44" s="174">
        <f>SUM(F45:F47)</f>
        <v>0</v>
      </c>
    </row>
    <row r="45" spans="1:6" x14ac:dyDescent="0.25">
      <c r="A45" s="136">
        <v>18050300</v>
      </c>
      <c r="B45" s="136" t="s">
        <v>12</v>
      </c>
      <c r="C45" s="175">
        <f t="shared" si="0"/>
        <v>1090000</v>
      </c>
      <c r="D45" s="175">
        <v>1090000</v>
      </c>
      <c r="E45" s="175"/>
      <c r="F45" s="175"/>
    </row>
    <row r="46" spans="1:6" x14ac:dyDescent="0.25">
      <c r="A46" s="136">
        <v>18050400</v>
      </c>
      <c r="B46" s="136" t="s">
        <v>13</v>
      </c>
      <c r="C46" s="175">
        <f t="shared" si="0"/>
        <v>6600000</v>
      </c>
      <c r="D46" s="175">
        <v>6600000</v>
      </c>
      <c r="E46" s="175"/>
      <c r="F46" s="175"/>
    </row>
    <row r="47" spans="1:6" ht="51.75" customHeight="1" x14ac:dyDescent="0.25">
      <c r="A47" s="136">
        <v>18050500</v>
      </c>
      <c r="B47" s="137" t="s">
        <v>77</v>
      </c>
      <c r="C47" s="175">
        <f t="shared" si="0"/>
        <v>1736300</v>
      </c>
      <c r="D47" s="175">
        <v>1736300</v>
      </c>
      <c r="E47" s="175"/>
      <c r="F47" s="175"/>
    </row>
    <row r="48" spans="1:6" s="128" customFormat="1" x14ac:dyDescent="0.25">
      <c r="A48" s="146">
        <v>19000000</v>
      </c>
      <c r="B48" s="146" t="s">
        <v>78</v>
      </c>
      <c r="C48" s="174">
        <f t="shared" si="0"/>
        <v>60500</v>
      </c>
      <c r="D48" s="174">
        <f>D49</f>
        <v>0</v>
      </c>
      <c r="E48" s="174">
        <f>E49</f>
        <v>60500</v>
      </c>
      <c r="F48" s="174">
        <f>F49</f>
        <v>0</v>
      </c>
    </row>
    <row r="49" spans="1:6" s="128" customFormat="1" x14ac:dyDescent="0.25">
      <c r="A49" s="151">
        <v>19010000</v>
      </c>
      <c r="B49" s="151" t="s">
        <v>14</v>
      </c>
      <c r="C49" s="174">
        <f t="shared" si="0"/>
        <v>60500</v>
      </c>
      <c r="D49" s="174">
        <f>SUM(D50:D52)</f>
        <v>0</v>
      </c>
      <c r="E49" s="174">
        <f>SUM(E50:E52)</f>
        <v>60500</v>
      </c>
      <c r="F49" s="174">
        <f>SUM(F50:F52)</f>
        <v>0</v>
      </c>
    </row>
    <row r="50" spans="1:6" ht="25.5" x14ac:dyDescent="0.25">
      <c r="A50" s="136">
        <v>19010100</v>
      </c>
      <c r="B50" s="136" t="s">
        <v>15</v>
      </c>
      <c r="C50" s="175">
        <f t="shared" si="0"/>
        <v>47500</v>
      </c>
      <c r="D50" s="175"/>
      <c r="E50" s="175">
        <v>47500</v>
      </c>
      <c r="F50" s="175"/>
    </row>
    <row r="51" spans="1:6" ht="25.5" hidden="1" x14ac:dyDescent="0.25">
      <c r="A51" s="136">
        <v>19010200</v>
      </c>
      <c r="B51" s="136" t="s">
        <v>16</v>
      </c>
      <c r="C51" s="175">
        <f t="shared" si="0"/>
        <v>0</v>
      </c>
      <c r="D51" s="175"/>
      <c r="E51" s="175"/>
      <c r="F51" s="175"/>
    </row>
    <row r="52" spans="1:6" ht="38.25" x14ac:dyDescent="0.25">
      <c r="A52" s="136">
        <v>19010300</v>
      </c>
      <c r="B52" s="136" t="s">
        <v>259</v>
      </c>
      <c r="C52" s="175">
        <f t="shared" si="0"/>
        <v>13000</v>
      </c>
      <c r="D52" s="175"/>
      <c r="E52" s="175">
        <v>13000</v>
      </c>
      <c r="F52" s="175"/>
    </row>
    <row r="53" spans="1:6" s="128" customFormat="1" ht="18" customHeight="1" x14ac:dyDescent="0.25">
      <c r="A53" s="152">
        <v>20000000</v>
      </c>
      <c r="B53" s="153" t="s">
        <v>17</v>
      </c>
      <c r="C53" s="174">
        <f t="shared" si="0"/>
        <v>3714772.66</v>
      </c>
      <c r="D53" s="174">
        <f>D54+D65+D68+D71+D60</f>
        <v>1467800</v>
      </c>
      <c r="E53" s="174">
        <f>E54+E65+E68+E71</f>
        <v>2246972.66</v>
      </c>
      <c r="F53" s="174">
        <f>F54+F65+F68+F71</f>
        <v>0</v>
      </c>
    </row>
    <row r="54" spans="1:6" s="128" customFormat="1" ht="15.75" customHeight="1" x14ac:dyDescent="0.25">
      <c r="A54" s="154">
        <v>21000000</v>
      </c>
      <c r="B54" s="155" t="s">
        <v>79</v>
      </c>
      <c r="C54" s="174">
        <f t="shared" si="0"/>
        <v>131000</v>
      </c>
      <c r="D54" s="174">
        <f>D55+D57</f>
        <v>131000</v>
      </c>
      <c r="E54" s="174">
        <f>E55+E57</f>
        <v>0</v>
      </c>
      <c r="F54" s="174">
        <f>F55+F57</f>
        <v>0</v>
      </c>
    </row>
    <row r="55" spans="1:6" s="128" customFormat="1" ht="67.5" customHeight="1" x14ac:dyDescent="0.25">
      <c r="A55" s="154">
        <v>21010000</v>
      </c>
      <c r="B55" s="133" t="s">
        <v>173</v>
      </c>
      <c r="C55" s="174">
        <f t="shared" si="0"/>
        <v>5000</v>
      </c>
      <c r="D55" s="174">
        <f>D56</f>
        <v>5000</v>
      </c>
      <c r="E55" s="174">
        <f>E56</f>
        <v>0</v>
      </c>
      <c r="F55" s="174">
        <f>F56</f>
        <v>0</v>
      </c>
    </row>
    <row r="56" spans="1:6" ht="38.25" x14ac:dyDescent="0.25">
      <c r="A56" s="156">
        <v>21010300</v>
      </c>
      <c r="B56" s="157" t="s">
        <v>80</v>
      </c>
      <c r="C56" s="175">
        <f t="shared" si="0"/>
        <v>5000</v>
      </c>
      <c r="D56" s="175">
        <v>5000</v>
      </c>
      <c r="E56" s="175"/>
      <c r="F56" s="175"/>
    </row>
    <row r="57" spans="1:6" x14ac:dyDescent="0.25">
      <c r="A57" s="158">
        <v>21080000</v>
      </c>
      <c r="B57" s="159" t="s">
        <v>22</v>
      </c>
      <c r="C57" s="175">
        <f t="shared" si="0"/>
        <v>126000</v>
      </c>
      <c r="D57" s="175">
        <f>SUM(D58:D59)</f>
        <v>126000</v>
      </c>
      <c r="E57" s="175"/>
      <c r="F57" s="175"/>
    </row>
    <row r="58" spans="1:6" s="128" customFormat="1" x14ac:dyDescent="0.25">
      <c r="A58" s="160">
        <v>21081100</v>
      </c>
      <c r="B58" s="160" t="s">
        <v>18</v>
      </c>
      <c r="C58" s="175">
        <f t="shared" si="0"/>
        <v>24000</v>
      </c>
      <c r="D58" s="175">
        <v>24000</v>
      </c>
      <c r="E58" s="175"/>
      <c r="F58" s="175"/>
    </row>
    <row r="59" spans="1:6" s="128" customFormat="1" ht="38.25" x14ac:dyDescent="0.25">
      <c r="A59" s="160">
        <v>21081500</v>
      </c>
      <c r="B59" s="160" t="s">
        <v>184</v>
      </c>
      <c r="C59" s="175">
        <f t="shared" si="0"/>
        <v>102000</v>
      </c>
      <c r="D59" s="179">
        <v>102000</v>
      </c>
      <c r="E59" s="174"/>
      <c r="F59" s="174"/>
    </row>
    <row r="60" spans="1:6" s="128" customFormat="1" x14ac:dyDescent="0.25">
      <c r="A60" s="161">
        <v>22010000</v>
      </c>
      <c r="B60" s="161" t="s">
        <v>114</v>
      </c>
      <c r="C60" s="179">
        <f t="shared" si="0"/>
        <v>1018800</v>
      </c>
      <c r="D60" s="179">
        <f>SUM(D61:D64)</f>
        <v>1018800</v>
      </c>
      <c r="E60" s="174"/>
      <c r="F60" s="174"/>
    </row>
    <row r="61" spans="1:6" ht="38.25" x14ac:dyDescent="0.25">
      <c r="A61" s="160">
        <v>22010300</v>
      </c>
      <c r="B61" s="160" t="s">
        <v>185</v>
      </c>
      <c r="C61" s="179">
        <f t="shared" si="0"/>
        <v>12000</v>
      </c>
      <c r="D61" s="176">
        <v>12000</v>
      </c>
      <c r="E61" s="175"/>
      <c r="F61" s="175"/>
    </row>
    <row r="62" spans="1:6" s="128" customFormat="1" x14ac:dyDescent="0.25">
      <c r="A62" s="160">
        <v>22012500</v>
      </c>
      <c r="B62" s="160" t="s">
        <v>115</v>
      </c>
      <c r="C62" s="179">
        <f t="shared" si="0"/>
        <v>856800</v>
      </c>
      <c r="D62" s="175">
        <v>856800</v>
      </c>
      <c r="E62" s="174"/>
      <c r="F62" s="174"/>
    </row>
    <row r="63" spans="1:6" s="128" customFormat="1" ht="25.5" x14ac:dyDescent="0.25">
      <c r="A63" s="160">
        <v>22012600</v>
      </c>
      <c r="B63" s="160" t="s">
        <v>116</v>
      </c>
      <c r="C63" s="179">
        <f t="shared" si="0"/>
        <v>150000</v>
      </c>
      <c r="D63" s="179">
        <v>150000</v>
      </c>
      <c r="E63" s="174"/>
      <c r="F63" s="174"/>
    </row>
    <row r="64" spans="1:6" s="128" customFormat="1" ht="65.25" hidden="1" customHeight="1" x14ac:dyDescent="0.25">
      <c r="A64" s="160">
        <v>22012900</v>
      </c>
      <c r="B64" s="160" t="s">
        <v>117</v>
      </c>
      <c r="C64" s="179">
        <f t="shared" si="0"/>
        <v>0</v>
      </c>
      <c r="D64" s="179"/>
      <c r="E64" s="174"/>
      <c r="F64" s="174"/>
    </row>
    <row r="65" spans="1:6" s="128" customFormat="1" ht="12.75" customHeight="1" x14ac:dyDescent="0.25">
      <c r="A65" s="162">
        <v>22090000</v>
      </c>
      <c r="B65" s="162" t="s">
        <v>19</v>
      </c>
      <c r="C65" s="174">
        <f t="shared" si="0"/>
        <v>306000</v>
      </c>
      <c r="D65" s="174">
        <f>SUM(D66:D67)</f>
        <v>306000</v>
      </c>
      <c r="E65" s="174">
        <f>SUM(E66:E67)</f>
        <v>0</v>
      </c>
      <c r="F65" s="174">
        <f>SUM(F66:F67)</f>
        <v>0</v>
      </c>
    </row>
    <row r="66" spans="1:6" ht="38.25" x14ac:dyDescent="0.25">
      <c r="A66" s="163">
        <v>22090100</v>
      </c>
      <c r="B66" s="163" t="s">
        <v>20</v>
      </c>
      <c r="C66" s="175">
        <f t="shared" si="0"/>
        <v>283200</v>
      </c>
      <c r="D66" s="175">
        <v>283200</v>
      </c>
      <c r="E66" s="175"/>
      <c r="F66" s="175"/>
    </row>
    <row r="67" spans="1:6" ht="29.25" customHeight="1" x14ac:dyDescent="0.25">
      <c r="A67" s="163">
        <v>22090400</v>
      </c>
      <c r="B67" s="163" t="s">
        <v>21</v>
      </c>
      <c r="C67" s="175">
        <f t="shared" si="0"/>
        <v>22800</v>
      </c>
      <c r="D67" s="175">
        <v>22800</v>
      </c>
      <c r="E67" s="175"/>
      <c r="F67" s="175"/>
    </row>
    <row r="68" spans="1:6" s="128" customFormat="1" x14ac:dyDescent="0.25">
      <c r="A68" s="162">
        <v>24060000</v>
      </c>
      <c r="B68" s="162" t="s">
        <v>81</v>
      </c>
      <c r="C68" s="174">
        <f t="shared" si="0"/>
        <v>12000</v>
      </c>
      <c r="D68" s="174">
        <f>D69+D70</f>
        <v>12000</v>
      </c>
      <c r="E68" s="174">
        <f>E69+E70</f>
        <v>0</v>
      </c>
      <c r="F68" s="174">
        <f>F69+F70</f>
        <v>0</v>
      </c>
    </row>
    <row r="69" spans="1:6" s="128" customFormat="1" x14ac:dyDescent="0.25">
      <c r="A69" s="164">
        <v>24060300</v>
      </c>
      <c r="B69" s="164" t="s">
        <v>22</v>
      </c>
      <c r="C69" s="179">
        <f t="shared" si="0"/>
        <v>12000</v>
      </c>
      <c r="D69" s="179">
        <v>12000</v>
      </c>
      <c r="E69" s="174"/>
      <c r="F69" s="174"/>
    </row>
    <row r="70" spans="1:6" ht="38.25" hidden="1" x14ac:dyDescent="0.25">
      <c r="A70" s="156">
        <v>24062100</v>
      </c>
      <c r="B70" s="136" t="s">
        <v>49</v>
      </c>
      <c r="C70" s="175">
        <f t="shared" si="0"/>
        <v>0</v>
      </c>
      <c r="D70" s="175">
        <f>'[1]Доходи рік'!C66/1000</f>
        <v>0</v>
      </c>
      <c r="E70" s="175">
        <f>'[1]Доходи рік'!D66/1000</f>
        <v>0</v>
      </c>
      <c r="F70" s="175"/>
    </row>
    <row r="71" spans="1:6" s="142" customFormat="1" x14ac:dyDescent="0.25">
      <c r="A71" s="146">
        <v>25000000</v>
      </c>
      <c r="B71" s="146" t="s">
        <v>23</v>
      </c>
      <c r="C71" s="180">
        <f t="shared" si="0"/>
        <v>2246972.66</v>
      </c>
      <c r="D71" s="179">
        <f>D72+D77</f>
        <v>0</v>
      </c>
      <c r="E71" s="181">
        <f>E72+E77</f>
        <v>2246972.66</v>
      </c>
      <c r="F71" s="179">
        <f>F72+F77</f>
        <v>0</v>
      </c>
    </row>
    <row r="72" spans="1:6" s="128" customFormat="1" ht="27" customHeight="1" x14ac:dyDescent="0.25">
      <c r="A72" s="151">
        <v>25010000</v>
      </c>
      <c r="B72" s="165" t="s">
        <v>24</v>
      </c>
      <c r="C72" s="174">
        <f t="shared" si="0"/>
        <v>1190355</v>
      </c>
      <c r="D72" s="174">
        <f>SUM(D73:D76)</f>
        <v>0</v>
      </c>
      <c r="E72" s="174">
        <f>SUM(E73:E76)</f>
        <v>1190355</v>
      </c>
      <c r="F72" s="174">
        <f>SUM(F73:F76)</f>
        <v>0</v>
      </c>
    </row>
    <row r="73" spans="1:6" ht="25.5" x14ac:dyDescent="0.25">
      <c r="A73" s="136">
        <v>25010100</v>
      </c>
      <c r="B73" s="157" t="s">
        <v>25</v>
      </c>
      <c r="C73" s="175">
        <f t="shared" si="0"/>
        <v>1100000</v>
      </c>
      <c r="D73" s="175"/>
      <c r="E73" s="175">
        <v>1100000</v>
      </c>
      <c r="F73" s="175"/>
    </row>
    <row r="74" spans="1:6" ht="25.5" x14ac:dyDescent="0.25">
      <c r="A74" s="136">
        <v>25010200</v>
      </c>
      <c r="B74" s="157" t="s">
        <v>26</v>
      </c>
      <c r="C74" s="175">
        <f t="shared" si="0"/>
        <v>90000</v>
      </c>
      <c r="D74" s="175"/>
      <c r="E74" s="175">
        <v>90000</v>
      </c>
      <c r="F74" s="175"/>
    </row>
    <row r="75" spans="1:6" x14ac:dyDescent="0.25">
      <c r="A75" s="8">
        <v>25010300</v>
      </c>
      <c r="B75" s="185" t="s">
        <v>293</v>
      </c>
      <c r="C75" s="175">
        <f t="shared" si="0"/>
        <v>100</v>
      </c>
      <c r="D75" s="175"/>
      <c r="E75" s="175">
        <v>100</v>
      </c>
      <c r="F75" s="175"/>
    </row>
    <row r="76" spans="1:6" ht="25.5" x14ac:dyDescent="0.25">
      <c r="A76" s="8">
        <v>25010400</v>
      </c>
      <c r="B76" s="185" t="s">
        <v>294</v>
      </c>
      <c r="C76" s="175">
        <f t="shared" si="0"/>
        <v>255</v>
      </c>
      <c r="D76" s="175"/>
      <c r="E76" s="175">
        <v>255</v>
      </c>
      <c r="F76" s="175"/>
    </row>
    <row r="77" spans="1:6" s="128" customFormat="1" x14ac:dyDescent="0.25">
      <c r="A77" s="151">
        <v>25020000</v>
      </c>
      <c r="B77" s="165" t="s">
        <v>52</v>
      </c>
      <c r="C77" s="180">
        <f t="shared" si="0"/>
        <v>1056617.6600000001</v>
      </c>
      <c r="D77" s="174">
        <f>SUM(D78:D79)</f>
        <v>0</v>
      </c>
      <c r="E77" s="180">
        <f>SUM(E78:E79)</f>
        <v>1056617.6600000001</v>
      </c>
      <c r="F77" s="174">
        <f>SUM(F78:F79)</f>
        <v>0</v>
      </c>
    </row>
    <row r="78" spans="1:6" x14ac:dyDescent="0.25">
      <c r="A78" s="136">
        <v>25020100</v>
      </c>
      <c r="B78" s="157" t="s">
        <v>101</v>
      </c>
      <c r="C78" s="182">
        <f t="shared" si="0"/>
        <v>991087.66</v>
      </c>
      <c r="D78" s="175"/>
      <c r="E78" s="182">
        <v>991087.66</v>
      </c>
      <c r="F78" s="175"/>
    </row>
    <row r="79" spans="1:6" ht="38.25" x14ac:dyDescent="0.25">
      <c r="A79" s="136">
        <v>25020200</v>
      </c>
      <c r="B79" s="157" t="s">
        <v>53</v>
      </c>
      <c r="C79" s="175">
        <f t="shared" si="0"/>
        <v>65530</v>
      </c>
      <c r="D79" s="175"/>
      <c r="E79" s="175">
        <v>65530</v>
      </c>
      <c r="F79" s="175"/>
    </row>
    <row r="80" spans="1:6" s="128" customFormat="1" ht="27" x14ac:dyDescent="0.3">
      <c r="A80" s="146"/>
      <c r="B80" s="166" t="s">
        <v>178</v>
      </c>
      <c r="C80" s="180">
        <f t="shared" si="0"/>
        <v>29699132.66</v>
      </c>
      <c r="D80" s="174">
        <f>D11+D53</f>
        <v>27391660</v>
      </c>
      <c r="E80" s="180">
        <f>E11+E53</f>
        <v>2307472.66</v>
      </c>
      <c r="F80" s="174">
        <f>F11+F53</f>
        <v>0</v>
      </c>
    </row>
    <row r="81" spans="1:6" s="128" customFormat="1" ht="15.75" x14ac:dyDescent="0.3">
      <c r="A81" s="146">
        <v>40000000</v>
      </c>
      <c r="B81" s="166" t="s">
        <v>179</v>
      </c>
      <c r="C81" s="174">
        <f t="shared" si="0"/>
        <v>17753351</v>
      </c>
      <c r="D81" s="174">
        <f>D82</f>
        <v>15208878</v>
      </c>
      <c r="E81" s="174">
        <f>E82</f>
        <v>2544473</v>
      </c>
      <c r="F81" s="174">
        <f>F82</f>
        <v>2544473</v>
      </c>
    </row>
    <row r="82" spans="1:6" s="128" customFormat="1" x14ac:dyDescent="0.25">
      <c r="A82" s="162">
        <v>41050000</v>
      </c>
      <c r="B82" s="162" t="s">
        <v>174</v>
      </c>
      <c r="C82" s="174">
        <f>SUM(D82:E82)</f>
        <v>17753351</v>
      </c>
      <c r="D82" s="174">
        <f>SUM(D83:D85)</f>
        <v>15208878</v>
      </c>
      <c r="E82" s="174">
        <f>SUM(E83:E85)</f>
        <v>2544473</v>
      </c>
      <c r="F82" s="174">
        <f>SUM(F83:F85)</f>
        <v>2544473</v>
      </c>
    </row>
    <row r="83" spans="1:6" ht="38.25" x14ac:dyDescent="0.25">
      <c r="A83" s="163">
        <v>41051200</v>
      </c>
      <c r="B83" s="163" t="s">
        <v>292</v>
      </c>
      <c r="C83" s="175">
        <f t="shared" si="0"/>
        <v>15583</v>
      </c>
      <c r="D83" s="175">
        <v>15583</v>
      </c>
      <c r="E83" s="175"/>
      <c r="F83" s="175"/>
    </row>
    <row r="84" spans="1:6" ht="40.5" customHeight="1" x14ac:dyDescent="0.25">
      <c r="A84" s="163">
        <v>41052500</v>
      </c>
      <c r="B84" s="163" t="s">
        <v>289</v>
      </c>
      <c r="C84" s="175">
        <f t="shared" si="0"/>
        <v>3053368</v>
      </c>
      <c r="D84" s="175">
        <v>508895</v>
      </c>
      <c r="E84" s="175">
        <v>2544473</v>
      </c>
      <c r="F84" s="175">
        <v>2544473</v>
      </c>
    </row>
    <row r="85" spans="1:6" x14ac:dyDescent="0.25">
      <c r="A85" s="163">
        <v>41053900</v>
      </c>
      <c r="B85" s="163" t="s">
        <v>169</v>
      </c>
      <c r="C85" s="175">
        <f t="shared" si="0"/>
        <v>14684400</v>
      </c>
      <c r="D85" s="175">
        <v>14684400</v>
      </c>
      <c r="E85" s="175"/>
      <c r="F85" s="175"/>
    </row>
    <row r="86" spans="1:6" s="128" customFormat="1" ht="15" customHeight="1" x14ac:dyDescent="0.25">
      <c r="A86" s="161"/>
      <c r="B86" s="146" t="s">
        <v>82</v>
      </c>
      <c r="C86" s="180">
        <f t="shared" si="0"/>
        <v>47452483.659999996</v>
      </c>
      <c r="D86" s="174">
        <f>D11+D53+D82</f>
        <v>42600538</v>
      </c>
      <c r="E86" s="180">
        <f>E11+E53+E82</f>
        <v>4851945.66</v>
      </c>
      <c r="F86" s="174">
        <f>F11+F53+F82</f>
        <v>2544473</v>
      </c>
    </row>
    <row r="87" spans="1:6" s="128" customFormat="1" ht="24" hidden="1" customHeight="1" x14ac:dyDescent="0.25">
      <c r="A87" s="167">
        <v>208400</v>
      </c>
      <c r="B87" s="168" t="s">
        <v>102</v>
      </c>
      <c r="C87" s="183">
        <f>SUM(D87:E87)</f>
        <v>0</v>
      </c>
      <c r="D87" s="184">
        <f>'[1]Доходи рік'!$C80/1000</f>
        <v>-621.47</v>
      </c>
      <c r="E87" s="184">
        <f>'[1]Доходи рік'!D80/1000</f>
        <v>621.47</v>
      </c>
      <c r="F87" s="183">
        <f>E87</f>
        <v>621.47</v>
      </c>
    </row>
    <row r="88" spans="1:6" ht="1.5" customHeight="1" x14ac:dyDescent="0.25"/>
    <row r="89" spans="1:6" ht="16.5" customHeight="1" thickBot="1" x14ac:dyDescent="0.3">
      <c r="B89" s="169" t="s">
        <v>175</v>
      </c>
      <c r="C89" s="236"/>
      <c r="D89" s="236"/>
      <c r="E89" s="236" t="s">
        <v>176</v>
      </c>
      <c r="F89" s="236"/>
    </row>
    <row r="90" spans="1:6" x14ac:dyDescent="0.25">
      <c r="B90" s="170"/>
      <c r="C90" s="230" t="s">
        <v>100</v>
      </c>
      <c r="D90" s="230"/>
      <c r="E90" s="237" t="s">
        <v>27</v>
      </c>
      <c r="F90" s="237"/>
    </row>
  </sheetData>
  <mergeCells count="15">
    <mergeCell ref="C1:F1"/>
    <mergeCell ref="C2:F2"/>
    <mergeCell ref="C3:F3"/>
    <mergeCell ref="C89:D89"/>
    <mergeCell ref="E7:F7"/>
    <mergeCell ref="E8:F8"/>
    <mergeCell ref="D8:D9"/>
    <mergeCell ref="C90:D90"/>
    <mergeCell ref="A5:F5"/>
    <mergeCell ref="A6:F6"/>
    <mergeCell ref="A8:A9"/>
    <mergeCell ref="B8:B9"/>
    <mergeCell ref="C8:C9"/>
    <mergeCell ref="E89:F89"/>
    <mergeCell ref="E90:F90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2" sqref="C2:F2"/>
    </sheetView>
  </sheetViews>
  <sheetFormatPr defaultRowHeight="13.5" x14ac:dyDescent="0.25"/>
  <cols>
    <col min="1" max="1" width="10.5703125" style="1" customWidth="1"/>
    <col min="2" max="2" width="40.7109375" style="1" customWidth="1"/>
    <col min="3" max="3" width="10.28515625" style="1" customWidth="1"/>
    <col min="4" max="4" width="11.42578125" style="1" customWidth="1"/>
    <col min="5" max="5" width="11.5703125" style="1" customWidth="1"/>
    <col min="6" max="6" width="11.42578125" style="1" customWidth="1"/>
    <col min="7" max="16384" width="9.140625" style="1"/>
  </cols>
  <sheetData>
    <row r="1" spans="1:6" ht="13.5" customHeight="1" x14ac:dyDescent="0.25">
      <c r="C1" s="242" t="s">
        <v>333</v>
      </c>
      <c r="D1" s="242"/>
      <c r="E1" s="242"/>
      <c r="F1" s="242"/>
    </row>
    <row r="2" spans="1:6" ht="13.5" customHeight="1" x14ac:dyDescent="0.25">
      <c r="C2" s="238" t="s">
        <v>356</v>
      </c>
      <c r="D2" s="238"/>
      <c r="E2" s="238"/>
      <c r="F2" s="238"/>
    </row>
    <row r="3" spans="1:6" ht="13.5" customHeight="1" x14ac:dyDescent="0.25">
      <c r="C3" s="242"/>
      <c r="D3" s="242"/>
      <c r="E3" s="242"/>
      <c r="F3" s="242"/>
    </row>
    <row r="6" spans="1:6" ht="15" x14ac:dyDescent="0.25">
      <c r="A6" s="248" t="s">
        <v>86</v>
      </c>
      <c r="B6" s="248"/>
      <c r="C6" s="248"/>
      <c r="D6" s="248"/>
      <c r="E6" s="248"/>
      <c r="F6" s="248"/>
    </row>
    <row r="7" spans="1:6" ht="15" x14ac:dyDescent="0.25">
      <c r="A7" s="248" t="s">
        <v>186</v>
      </c>
      <c r="B7" s="248"/>
      <c r="C7" s="248"/>
      <c r="D7" s="248"/>
      <c r="E7" s="248"/>
      <c r="F7" s="248"/>
    </row>
    <row r="8" spans="1:6" x14ac:dyDescent="0.25">
      <c r="A8" s="249"/>
      <c r="B8" s="249"/>
      <c r="C8" s="249"/>
      <c r="D8" s="249"/>
      <c r="E8" s="249"/>
      <c r="F8" s="249"/>
    </row>
    <row r="9" spans="1:6" ht="3" customHeight="1" x14ac:dyDescent="0.25"/>
    <row r="12" spans="1:6" x14ac:dyDescent="0.25">
      <c r="E12" s="247" t="s">
        <v>193</v>
      </c>
      <c r="F12" s="247"/>
    </row>
    <row r="13" spans="1:6" ht="13.5" customHeight="1" x14ac:dyDescent="0.25">
      <c r="A13" s="245" t="s">
        <v>1</v>
      </c>
      <c r="B13" s="245" t="s">
        <v>188</v>
      </c>
      <c r="C13" s="245" t="s">
        <v>30</v>
      </c>
      <c r="D13" s="245" t="s">
        <v>2</v>
      </c>
      <c r="E13" s="243" t="s">
        <v>3</v>
      </c>
      <c r="F13" s="244"/>
    </row>
    <row r="14" spans="1:6" ht="40.5" x14ac:dyDescent="0.25">
      <c r="A14" s="246"/>
      <c r="B14" s="246"/>
      <c r="C14" s="246"/>
      <c r="D14" s="246"/>
      <c r="E14" s="28" t="s">
        <v>30</v>
      </c>
      <c r="F14" s="28" t="s">
        <v>187</v>
      </c>
    </row>
    <row r="15" spans="1:6" s="62" customFormat="1" x14ac:dyDescent="0.25">
      <c r="A15" s="61">
        <v>1</v>
      </c>
      <c r="B15" s="61">
        <v>2</v>
      </c>
      <c r="C15" s="61">
        <v>3</v>
      </c>
      <c r="D15" s="61">
        <v>4</v>
      </c>
      <c r="E15" s="65">
        <v>5</v>
      </c>
      <c r="F15" s="65">
        <v>6</v>
      </c>
    </row>
    <row r="16" spans="1:6" s="62" customFormat="1" x14ac:dyDescent="0.25">
      <c r="A16" s="250" t="s">
        <v>189</v>
      </c>
      <c r="B16" s="251"/>
      <c r="C16" s="251"/>
      <c r="D16" s="251"/>
      <c r="E16" s="251"/>
      <c r="F16" s="252"/>
    </row>
    <row r="17" spans="1:6" s="29" customFormat="1" ht="15.75" x14ac:dyDescent="0.25">
      <c r="A17" s="33"/>
      <c r="B17" s="34" t="s">
        <v>87</v>
      </c>
      <c r="C17" s="102">
        <f>C25</f>
        <v>6384923</v>
      </c>
      <c r="D17" s="102">
        <f>D25</f>
        <v>-2975841</v>
      </c>
      <c r="E17" s="102">
        <f>E25</f>
        <v>9360764</v>
      </c>
      <c r="F17" s="102">
        <f>F25</f>
        <v>9220517</v>
      </c>
    </row>
    <row r="18" spans="1:6" s="29" customFormat="1" ht="28.5" hidden="1" x14ac:dyDescent="0.25">
      <c r="A18" s="35">
        <v>400000</v>
      </c>
      <c r="B18" s="36" t="s">
        <v>88</v>
      </c>
      <c r="C18" s="102">
        <f>C19</f>
        <v>0</v>
      </c>
      <c r="D18" s="102">
        <f>D19</f>
        <v>0</v>
      </c>
      <c r="E18" s="102">
        <f>E19</f>
        <v>0</v>
      </c>
      <c r="F18" s="102">
        <f>F19</f>
        <v>0</v>
      </c>
    </row>
    <row r="19" spans="1:6" ht="15" hidden="1" x14ac:dyDescent="0.25">
      <c r="A19" s="37">
        <v>401000</v>
      </c>
      <c r="B19" s="38" t="s">
        <v>89</v>
      </c>
      <c r="C19" s="103"/>
      <c r="D19" s="103"/>
      <c r="E19" s="103"/>
      <c r="F19" s="103"/>
    </row>
    <row r="20" spans="1:6" s="29" customFormat="1" ht="15" hidden="1" x14ac:dyDescent="0.25">
      <c r="A20" s="39">
        <v>401100</v>
      </c>
      <c r="B20" s="40" t="s">
        <v>90</v>
      </c>
      <c r="C20" s="102"/>
      <c r="D20" s="102"/>
      <c r="E20" s="102"/>
      <c r="F20" s="102"/>
    </row>
    <row r="21" spans="1:6" ht="15" hidden="1" x14ac:dyDescent="0.25">
      <c r="A21" s="39">
        <v>401200</v>
      </c>
      <c r="B21" s="40" t="s">
        <v>91</v>
      </c>
      <c r="C21" s="103"/>
      <c r="D21" s="103"/>
      <c r="E21" s="103"/>
      <c r="F21" s="103"/>
    </row>
    <row r="22" spans="1:6" s="29" customFormat="1" ht="15" hidden="1" customHeight="1" x14ac:dyDescent="0.25">
      <c r="A22" s="37">
        <v>402000</v>
      </c>
      <c r="B22" s="38" t="s">
        <v>92</v>
      </c>
      <c r="C22" s="102"/>
      <c r="D22" s="102"/>
      <c r="E22" s="102"/>
      <c r="F22" s="102"/>
    </row>
    <row r="23" spans="1:6" s="29" customFormat="1" ht="15" hidden="1" x14ac:dyDescent="0.25">
      <c r="A23" s="39">
        <v>402100</v>
      </c>
      <c r="B23" s="40" t="s">
        <v>93</v>
      </c>
      <c r="C23" s="102"/>
      <c r="D23" s="102"/>
      <c r="E23" s="102"/>
      <c r="F23" s="102"/>
    </row>
    <row r="24" spans="1:6" s="30" customFormat="1" ht="15" hidden="1" x14ac:dyDescent="0.25">
      <c r="A24" s="39">
        <v>402200</v>
      </c>
      <c r="B24" s="40" t="s">
        <v>94</v>
      </c>
      <c r="C24" s="104"/>
      <c r="D24" s="104"/>
      <c r="E24" s="104"/>
      <c r="F24" s="104"/>
    </row>
    <row r="25" spans="1:6" s="49" customFormat="1" ht="14.25" x14ac:dyDescent="0.25">
      <c r="A25" s="35">
        <v>200000</v>
      </c>
      <c r="B25" s="36" t="s">
        <v>112</v>
      </c>
      <c r="C25" s="103">
        <f t="shared" ref="C25:C30" si="0">D25+E25</f>
        <v>6384923</v>
      </c>
      <c r="D25" s="105">
        <f>D28+D26</f>
        <v>-2975841</v>
      </c>
      <c r="E25" s="105">
        <f>E28+E26</f>
        <v>9360764</v>
      </c>
      <c r="F25" s="105">
        <f>F28+F26</f>
        <v>9220517</v>
      </c>
    </row>
    <row r="26" spans="1:6" s="49" customFormat="1" ht="45" x14ac:dyDescent="0.25">
      <c r="A26" s="37">
        <v>205000</v>
      </c>
      <c r="B26" s="38" t="s">
        <v>260</v>
      </c>
      <c r="C26" s="104">
        <f t="shared" si="0"/>
        <v>124992</v>
      </c>
      <c r="D26" s="104">
        <f>D27</f>
        <v>0</v>
      </c>
      <c r="E26" s="104">
        <f>E27</f>
        <v>124992</v>
      </c>
      <c r="F26" s="104">
        <f>F27</f>
        <v>0</v>
      </c>
    </row>
    <row r="27" spans="1:6" s="49" customFormat="1" ht="15" x14ac:dyDescent="0.25">
      <c r="A27" s="39">
        <v>205100</v>
      </c>
      <c r="B27" s="40" t="s">
        <v>83</v>
      </c>
      <c r="C27" s="103">
        <f t="shared" si="0"/>
        <v>124992</v>
      </c>
      <c r="D27" s="105"/>
      <c r="E27" s="105">
        <v>124992</v>
      </c>
      <c r="F27" s="105"/>
    </row>
    <row r="28" spans="1:6" s="30" customFormat="1" ht="30" x14ac:dyDescent="0.25">
      <c r="A28" s="37">
        <v>208000</v>
      </c>
      <c r="B28" s="38" t="s">
        <v>113</v>
      </c>
      <c r="C28" s="103">
        <f t="shared" si="0"/>
        <v>6259931</v>
      </c>
      <c r="D28" s="104">
        <f>SUM(D29:D30)</f>
        <v>-2975841</v>
      </c>
      <c r="E28" s="104">
        <f>SUM(E29:E30)</f>
        <v>9235772</v>
      </c>
      <c r="F28" s="104">
        <f>SUM(F29:F30)</f>
        <v>9220517</v>
      </c>
    </row>
    <row r="29" spans="1:6" s="30" customFormat="1" ht="15" x14ac:dyDescent="0.25">
      <c r="A29" s="39">
        <v>208100</v>
      </c>
      <c r="B29" s="40" t="s">
        <v>83</v>
      </c>
      <c r="C29" s="103">
        <f t="shared" si="0"/>
        <v>6259931</v>
      </c>
      <c r="D29" s="104">
        <v>6153129</v>
      </c>
      <c r="E29" s="103">
        <v>106802</v>
      </c>
      <c r="F29" s="104">
        <v>91547</v>
      </c>
    </row>
    <row r="30" spans="1:6" ht="45" x14ac:dyDescent="0.25">
      <c r="A30" s="39">
        <v>208400</v>
      </c>
      <c r="B30" s="40" t="s">
        <v>102</v>
      </c>
      <c r="C30" s="103">
        <f t="shared" si="0"/>
        <v>0</v>
      </c>
      <c r="D30" s="103">
        <f>-'додаток 1'!D86+'додаток 3'!E77-D29</f>
        <v>-9128970</v>
      </c>
      <c r="E30" s="103">
        <f>-D30</f>
        <v>9128970</v>
      </c>
      <c r="F30" s="103">
        <f>E30</f>
        <v>9128970</v>
      </c>
    </row>
    <row r="31" spans="1:6" ht="15.75" x14ac:dyDescent="0.25">
      <c r="A31" s="66" t="s">
        <v>191</v>
      </c>
      <c r="B31" s="34" t="s">
        <v>87</v>
      </c>
      <c r="C31" s="102">
        <f>C17</f>
        <v>6384923</v>
      </c>
      <c r="D31" s="102">
        <f>D17</f>
        <v>-2975841</v>
      </c>
      <c r="E31" s="102">
        <f>E17</f>
        <v>9360764</v>
      </c>
      <c r="F31" s="102">
        <f>F17</f>
        <v>9220517</v>
      </c>
    </row>
    <row r="32" spans="1:6" ht="15" x14ac:dyDescent="0.25">
      <c r="A32" s="253" t="s">
        <v>190</v>
      </c>
      <c r="B32" s="254"/>
      <c r="C32" s="254"/>
      <c r="D32" s="254"/>
      <c r="E32" s="254"/>
      <c r="F32" s="255"/>
    </row>
    <row r="33" spans="1:6" ht="28.5" x14ac:dyDescent="0.25">
      <c r="A33" s="35">
        <v>600000</v>
      </c>
      <c r="B33" s="36" t="s">
        <v>84</v>
      </c>
      <c r="C33" s="63">
        <f>C34+C37</f>
        <v>6384923</v>
      </c>
      <c r="D33" s="63">
        <f>D34+D37</f>
        <v>-2975841</v>
      </c>
      <c r="E33" s="63">
        <f>E34+E37</f>
        <v>9360764</v>
      </c>
      <c r="F33" s="63">
        <f>F34+F37</f>
        <v>9220517</v>
      </c>
    </row>
    <row r="34" spans="1:6" s="29" customFormat="1" ht="45" x14ac:dyDescent="0.25">
      <c r="A34" s="37">
        <v>601000</v>
      </c>
      <c r="B34" s="38" t="s">
        <v>95</v>
      </c>
      <c r="C34" s="64">
        <f>C35</f>
        <v>0</v>
      </c>
      <c r="D34" s="64">
        <f>D35</f>
        <v>0</v>
      </c>
      <c r="E34" s="64">
        <f>E35</f>
        <v>0</v>
      </c>
      <c r="F34" s="64">
        <f>F35</f>
        <v>0</v>
      </c>
    </row>
    <row r="35" spans="1:6" ht="30" x14ac:dyDescent="0.25">
      <c r="A35" s="39">
        <v>601200</v>
      </c>
      <c r="B35" s="40" t="s">
        <v>96</v>
      </c>
      <c r="C35" s="63"/>
      <c r="D35" s="63"/>
      <c r="E35" s="63"/>
      <c r="F35" s="63"/>
    </row>
    <row r="36" spans="1:6" ht="15" x14ac:dyDescent="0.25">
      <c r="A36" s="39">
        <v>601220</v>
      </c>
      <c r="B36" s="40" t="s">
        <v>97</v>
      </c>
      <c r="C36" s="63"/>
      <c r="D36" s="63"/>
      <c r="E36" s="63"/>
      <c r="F36" s="63"/>
    </row>
    <row r="37" spans="1:6" ht="15" x14ac:dyDescent="0.25">
      <c r="A37" s="37">
        <v>602000</v>
      </c>
      <c r="B37" s="38" t="s">
        <v>85</v>
      </c>
      <c r="C37" s="63">
        <f>C38+C39</f>
        <v>6384923</v>
      </c>
      <c r="D37" s="63">
        <f>D38+D39</f>
        <v>-2975841</v>
      </c>
      <c r="E37" s="63">
        <f>E38+E39</f>
        <v>9360764</v>
      </c>
      <c r="F37" s="63">
        <f>F38+F39</f>
        <v>9220517</v>
      </c>
    </row>
    <row r="38" spans="1:6" ht="15" x14ac:dyDescent="0.25">
      <c r="A38" s="39">
        <v>602100</v>
      </c>
      <c r="B38" s="40" t="s">
        <v>83</v>
      </c>
      <c r="C38" s="63">
        <f>E38+D38</f>
        <v>6384923</v>
      </c>
      <c r="D38" s="63">
        <f>D29</f>
        <v>6153129</v>
      </c>
      <c r="E38" s="63">
        <f>E26+E29</f>
        <v>231794</v>
      </c>
      <c r="F38" s="63">
        <f>F26+F29</f>
        <v>91547</v>
      </c>
    </row>
    <row r="39" spans="1:6" ht="45" x14ac:dyDescent="0.25">
      <c r="A39" s="39">
        <v>602400</v>
      </c>
      <c r="B39" s="40" t="s">
        <v>102</v>
      </c>
      <c r="C39" s="63">
        <f>SUM(D39:E39)</f>
        <v>0</v>
      </c>
      <c r="D39" s="63">
        <f>D30</f>
        <v>-9128970</v>
      </c>
      <c r="E39" s="63">
        <f>E30</f>
        <v>9128970</v>
      </c>
      <c r="F39" s="63">
        <f>E39</f>
        <v>9128970</v>
      </c>
    </row>
    <row r="40" spans="1:6" ht="15.75" x14ac:dyDescent="0.25">
      <c r="A40" s="66" t="s">
        <v>191</v>
      </c>
      <c r="B40" s="34" t="s">
        <v>87</v>
      </c>
      <c r="C40" s="63">
        <f>C33</f>
        <v>6384923</v>
      </c>
      <c r="D40" s="63">
        <f>D33</f>
        <v>-2975841</v>
      </c>
      <c r="E40" s="63">
        <f>E33</f>
        <v>9360764</v>
      </c>
      <c r="F40" s="63">
        <f>F33</f>
        <v>9220517</v>
      </c>
    </row>
    <row r="41" spans="1:6" x14ac:dyDescent="0.25">
      <c r="A41" s="31"/>
      <c r="B41" s="31"/>
      <c r="C41" s="32"/>
      <c r="D41" s="31"/>
      <c r="E41" s="31"/>
      <c r="F41" s="31"/>
    </row>
    <row r="44" spans="1:6" x14ac:dyDescent="0.25">
      <c r="A44" s="256" t="s">
        <v>177</v>
      </c>
      <c r="B44" s="256"/>
      <c r="C44" s="256"/>
      <c r="D44" s="256"/>
      <c r="E44" s="256"/>
      <c r="F44" s="256"/>
    </row>
  </sheetData>
  <mergeCells count="15">
    <mergeCell ref="A16:F16"/>
    <mergeCell ref="A32:F32"/>
    <mergeCell ref="A44:F44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workbookViewId="0">
      <selection activeCell="L2" sqref="L2:P2"/>
    </sheetView>
  </sheetViews>
  <sheetFormatPr defaultColWidth="11.7109375" defaultRowHeight="13.5" x14ac:dyDescent="0.25"/>
  <cols>
    <col min="1" max="1" width="8.28515625" style="2" customWidth="1"/>
    <col min="2" max="2" width="7.28515625" style="2" customWidth="1"/>
    <col min="3" max="3" width="6.5703125" style="2" customWidth="1"/>
    <col min="4" max="4" width="27" style="2" customWidth="1"/>
    <col min="5" max="8" width="8.28515625" style="2" customWidth="1"/>
    <col min="9" max="9" width="4.42578125" style="2" customWidth="1"/>
    <col min="10" max="10" width="10" style="2" customWidth="1"/>
    <col min="11" max="11" width="8" style="2" customWidth="1"/>
    <col min="12" max="12" width="9.140625" style="2" customWidth="1"/>
    <col min="13" max="13" width="6.7109375" style="2" customWidth="1"/>
    <col min="14" max="14" width="4.85546875" style="2" customWidth="1"/>
    <col min="15" max="15" width="8.28515625" style="2" customWidth="1"/>
    <col min="16" max="16" width="9.85546875" style="2" customWidth="1"/>
    <col min="17" max="16384" width="11.7109375" style="2"/>
  </cols>
  <sheetData>
    <row r="1" spans="1:16" ht="13.5" customHeight="1" x14ac:dyDescent="0.25">
      <c r="O1" s="270" t="s">
        <v>334</v>
      </c>
      <c r="P1" s="270"/>
    </row>
    <row r="2" spans="1:16" ht="13.5" customHeight="1" x14ac:dyDescent="0.25">
      <c r="L2" s="270" t="s">
        <v>356</v>
      </c>
      <c r="M2" s="270"/>
      <c r="N2" s="270"/>
      <c r="O2" s="270"/>
      <c r="P2" s="270"/>
    </row>
    <row r="3" spans="1:16" ht="0.75" customHeight="1" x14ac:dyDescent="0.25">
      <c r="L3" s="270"/>
      <c r="M3" s="270"/>
      <c r="N3" s="270"/>
      <c r="O3" s="270"/>
      <c r="P3" s="270"/>
    </row>
    <row r="4" spans="1:16" ht="3.75" hidden="1" customHeight="1" x14ac:dyDescent="0.25">
      <c r="L4" s="270"/>
      <c r="M4" s="270"/>
      <c r="N4" s="270"/>
      <c r="O4" s="270"/>
      <c r="P4" s="270"/>
    </row>
    <row r="5" spans="1:16" ht="14.25" x14ac:dyDescent="0.25">
      <c r="B5" s="271" t="s">
        <v>98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</row>
    <row r="6" spans="1:16" ht="14.25" x14ac:dyDescent="0.25">
      <c r="B6" s="271" t="s">
        <v>192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</row>
    <row r="7" spans="1:16" ht="2.25" customHeight="1" x14ac:dyDescent="0.25"/>
    <row r="8" spans="1:16" x14ac:dyDescent="0.25">
      <c r="P8" s="2" t="s">
        <v>182</v>
      </c>
    </row>
    <row r="9" spans="1:16" s="7" customFormat="1" ht="13.5" customHeight="1" x14ac:dyDescent="0.25">
      <c r="A9" s="261" t="s">
        <v>196</v>
      </c>
      <c r="B9" s="261" t="s">
        <v>194</v>
      </c>
      <c r="C9" s="261" t="s">
        <v>195</v>
      </c>
      <c r="D9" s="258" t="s">
        <v>197</v>
      </c>
      <c r="E9" s="264" t="s">
        <v>29</v>
      </c>
      <c r="F9" s="269"/>
      <c r="G9" s="269"/>
      <c r="H9" s="269"/>
      <c r="I9" s="265"/>
      <c r="J9" s="264" t="s">
        <v>37</v>
      </c>
      <c r="K9" s="269"/>
      <c r="L9" s="269"/>
      <c r="M9" s="269"/>
      <c r="N9" s="269"/>
      <c r="O9" s="269"/>
      <c r="P9" s="258" t="s">
        <v>36</v>
      </c>
    </row>
    <row r="10" spans="1:16" s="7" customFormat="1" ht="12.75" customHeight="1" x14ac:dyDescent="0.25">
      <c r="A10" s="262"/>
      <c r="B10" s="262"/>
      <c r="C10" s="262"/>
      <c r="D10" s="259"/>
      <c r="E10" s="261" t="s">
        <v>180</v>
      </c>
      <c r="F10" s="266" t="s">
        <v>34</v>
      </c>
      <c r="G10" s="264" t="s">
        <v>31</v>
      </c>
      <c r="H10" s="265"/>
      <c r="I10" s="266" t="s">
        <v>35</v>
      </c>
      <c r="J10" s="261" t="s">
        <v>180</v>
      </c>
      <c r="K10" s="261" t="s">
        <v>198</v>
      </c>
      <c r="L10" s="266" t="s">
        <v>34</v>
      </c>
      <c r="M10" s="264" t="s">
        <v>31</v>
      </c>
      <c r="N10" s="265"/>
      <c r="O10" s="266" t="s">
        <v>35</v>
      </c>
      <c r="P10" s="259"/>
    </row>
    <row r="11" spans="1:16" s="7" customFormat="1" ht="12.75" customHeight="1" x14ac:dyDescent="0.25">
      <c r="A11" s="262"/>
      <c r="B11" s="262"/>
      <c r="C11" s="262"/>
      <c r="D11" s="259"/>
      <c r="E11" s="262"/>
      <c r="F11" s="267"/>
      <c r="G11" s="261" t="s">
        <v>32</v>
      </c>
      <c r="H11" s="261" t="s">
        <v>33</v>
      </c>
      <c r="I11" s="267"/>
      <c r="J11" s="262"/>
      <c r="K11" s="262"/>
      <c r="L11" s="267"/>
      <c r="M11" s="261" t="s">
        <v>32</v>
      </c>
      <c r="N11" s="261" t="s">
        <v>33</v>
      </c>
      <c r="O11" s="267"/>
      <c r="P11" s="259"/>
    </row>
    <row r="12" spans="1:16" s="7" customFormat="1" ht="85.5" customHeight="1" x14ac:dyDescent="0.25">
      <c r="A12" s="263"/>
      <c r="B12" s="263"/>
      <c r="C12" s="263"/>
      <c r="D12" s="260"/>
      <c r="E12" s="263"/>
      <c r="F12" s="268"/>
      <c r="G12" s="263"/>
      <c r="H12" s="263"/>
      <c r="I12" s="268"/>
      <c r="J12" s="263"/>
      <c r="K12" s="263"/>
      <c r="L12" s="268"/>
      <c r="M12" s="263"/>
      <c r="N12" s="263"/>
      <c r="O12" s="268"/>
      <c r="P12" s="260"/>
    </row>
    <row r="13" spans="1:16" s="74" customFormat="1" ht="28.5" customHeight="1" x14ac:dyDescent="0.25">
      <c r="A13" s="71" t="s">
        <v>209</v>
      </c>
      <c r="B13" s="72"/>
      <c r="C13" s="72"/>
      <c r="D13" s="72" t="s">
        <v>208</v>
      </c>
      <c r="E13" s="73">
        <f>E77</f>
        <v>39624697</v>
      </c>
      <c r="F13" s="73">
        <f t="shared" ref="F13:P13" si="0">F77</f>
        <v>39624697</v>
      </c>
      <c r="G13" s="73">
        <f t="shared" si="0"/>
        <v>22114180</v>
      </c>
      <c r="H13" s="73">
        <f t="shared" si="0"/>
        <v>6295251</v>
      </c>
      <c r="I13" s="73">
        <f t="shared" si="0"/>
        <v>0</v>
      </c>
      <c r="J13" s="121">
        <f t="shared" si="0"/>
        <v>14212709.66</v>
      </c>
      <c r="K13" s="73">
        <f t="shared" si="0"/>
        <v>11764990</v>
      </c>
      <c r="L13" s="121">
        <f t="shared" si="0"/>
        <v>1815849.66</v>
      </c>
      <c r="M13" s="73">
        <f t="shared" si="0"/>
        <v>65230</v>
      </c>
      <c r="N13" s="73">
        <f t="shared" si="0"/>
        <v>0</v>
      </c>
      <c r="O13" s="73">
        <f t="shared" si="0"/>
        <v>12396860</v>
      </c>
      <c r="P13" s="121">
        <f t="shared" si="0"/>
        <v>53837406.659999996</v>
      </c>
    </row>
    <row r="14" spans="1:16" s="5" customFormat="1" ht="14.25" x14ac:dyDescent="0.25">
      <c r="A14" s="51" t="s">
        <v>246</v>
      </c>
      <c r="B14" s="51" t="s">
        <v>107</v>
      </c>
      <c r="C14" s="51"/>
      <c r="D14" s="52" t="s">
        <v>38</v>
      </c>
      <c r="E14" s="67">
        <f>SUM(E15:E16)</f>
        <v>9617870</v>
      </c>
      <c r="F14" s="67">
        <f>SUM(F15:F16)</f>
        <v>9617870</v>
      </c>
      <c r="G14" s="67">
        <f t="shared" ref="G14:P14" si="1">SUM(G15:G16)</f>
        <v>7967040</v>
      </c>
      <c r="H14" s="67">
        <f t="shared" si="1"/>
        <v>400520</v>
      </c>
      <c r="I14" s="67">
        <f t="shared" si="1"/>
        <v>0</v>
      </c>
      <c r="J14" s="67">
        <f t="shared" si="1"/>
        <v>1500855</v>
      </c>
      <c r="K14" s="67">
        <f t="shared" si="1"/>
        <v>1500000</v>
      </c>
      <c r="L14" s="67">
        <f t="shared" si="1"/>
        <v>855</v>
      </c>
      <c r="M14" s="67">
        <f t="shared" si="1"/>
        <v>0</v>
      </c>
      <c r="N14" s="67">
        <f t="shared" si="1"/>
        <v>0</v>
      </c>
      <c r="O14" s="67">
        <f t="shared" si="1"/>
        <v>1500000</v>
      </c>
      <c r="P14" s="67">
        <f t="shared" si="1"/>
        <v>11118725</v>
      </c>
    </row>
    <row r="15" spans="1:16" ht="89.25" x14ac:dyDescent="0.25">
      <c r="A15" s="18" t="s">
        <v>210</v>
      </c>
      <c r="B15" s="18" t="s">
        <v>138</v>
      </c>
      <c r="C15" s="18" t="s">
        <v>99</v>
      </c>
      <c r="D15" s="55" t="s">
        <v>142</v>
      </c>
      <c r="E15" s="68">
        <f>F15</f>
        <v>9451670</v>
      </c>
      <c r="F15" s="68">
        <v>9451670</v>
      </c>
      <c r="G15" s="68">
        <v>7967040</v>
      </c>
      <c r="H15" s="68">
        <v>400520</v>
      </c>
      <c r="I15" s="68"/>
      <c r="J15" s="68">
        <f>O15+L15</f>
        <v>1500855</v>
      </c>
      <c r="K15" s="68">
        <f>'додаток 5'!H32</f>
        <v>1500000</v>
      </c>
      <c r="L15" s="68">
        <v>855</v>
      </c>
      <c r="M15" s="68"/>
      <c r="N15" s="68"/>
      <c r="O15" s="68">
        <f>K15</f>
        <v>1500000</v>
      </c>
      <c r="P15" s="68">
        <f>E15+J15</f>
        <v>10952525</v>
      </c>
    </row>
    <row r="16" spans="1:16" ht="25.5" x14ac:dyDescent="0.25">
      <c r="A16" s="18" t="s">
        <v>305</v>
      </c>
      <c r="B16" s="18" t="s">
        <v>111</v>
      </c>
      <c r="C16" s="18" t="s">
        <v>121</v>
      </c>
      <c r="D16" s="55" t="s">
        <v>143</v>
      </c>
      <c r="E16" s="68">
        <f>F16</f>
        <v>166200</v>
      </c>
      <c r="F16" s="68">
        <v>166200</v>
      </c>
      <c r="G16" s="68"/>
      <c r="H16" s="68"/>
      <c r="I16" s="68"/>
      <c r="J16" s="68">
        <f>O16</f>
        <v>0</v>
      </c>
      <c r="K16" s="68"/>
      <c r="L16" s="68"/>
      <c r="M16" s="68"/>
      <c r="N16" s="68"/>
      <c r="O16" s="68"/>
      <c r="P16" s="68">
        <f>E16+J16</f>
        <v>166200</v>
      </c>
    </row>
    <row r="17" spans="1:16" ht="4.5" customHeight="1" x14ac:dyDescent="0.25">
      <c r="A17" s="18"/>
      <c r="B17" s="18"/>
      <c r="C17" s="18"/>
      <c r="D17" s="10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5" customFormat="1" ht="14.25" x14ac:dyDescent="0.25">
      <c r="A18" s="51" t="s">
        <v>245</v>
      </c>
      <c r="B18" s="51" t="s">
        <v>108</v>
      </c>
      <c r="C18" s="51"/>
      <c r="D18" s="52" t="s">
        <v>39</v>
      </c>
      <c r="E18" s="67">
        <f>E19</f>
        <v>16611503</v>
      </c>
      <c r="F18" s="67">
        <f>F19</f>
        <v>16611503</v>
      </c>
      <c r="G18" s="67">
        <f t="shared" ref="G18:P18" si="2">G19</f>
        <v>12257350</v>
      </c>
      <c r="H18" s="67">
        <f t="shared" si="2"/>
        <v>3789991</v>
      </c>
      <c r="I18" s="67"/>
      <c r="J18" s="119">
        <f t="shared" si="2"/>
        <v>1898525.66</v>
      </c>
      <c r="K18" s="67">
        <f t="shared" si="2"/>
        <v>550000</v>
      </c>
      <c r="L18" s="119">
        <f t="shared" si="2"/>
        <v>1284525.6599999999</v>
      </c>
      <c r="M18" s="67">
        <f t="shared" si="2"/>
        <v>0</v>
      </c>
      <c r="N18" s="67">
        <f t="shared" si="2"/>
        <v>0</v>
      </c>
      <c r="O18" s="67">
        <f t="shared" si="2"/>
        <v>614000</v>
      </c>
      <c r="P18" s="119">
        <f t="shared" si="2"/>
        <v>18510028.66</v>
      </c>
    </row>
    <row r="19" spans="1:16" x14ac:dyDescent="0.25">
      <c r="A19" s="18" t="s">
        <v>211</v>
      </c>
      <c r="B19" s="18" t="s">
        <v>123</v>
      </c>
      <c r="C19" s="18" t="s">
        <v>103</v>
      </c>
      <c r="D19" s="10" t="s">
        <v>144</v>
      </c>
      <c r="E19" s="68">
        <f>F19</f>
        <v>16611503</v>
      </c>
      <c r="F19" s="68">
        <v>16611503</v>
      </c>
      <c r="G19" s="68">
        <v>12257350</v>
      </c>
      <c r="H19" s="68">
        <v>3789991</v>
      </c>
      <c r="I19" s="68"/>
      <c r="J19" s="120">
        <f>L19+O19</f>
        <v>1898525.66</v>
      </c>
      <c r="K19" s="68">
        <f>'додаток 5'!H13</f>
        <v>550000</v>
      </c>
      <c r="L19" s="120">
        <f>1348525.66-64000</f>
        <v>1284525.6599999999</v>
      </c>
      <c r="M19" s="68"/>
      <c r="N19" s="68"/>
      <c r="O19" s="68">
        <f>K19+64000</f>
        <v>614000</v>
      </c>
      <c r="P19" s="120">
        <f>E19+J19</f>
        <v>18510028.66</v>
      </c>
    </row>
    <row r="20" spans="1:16" ht="5.25" customHeight="1" x14ac:dyDescent="0.25">
      <c r="A20" s="18"/>
      <c r="B20" s="18"/>
      <c r="C20" s="18"/>
      <c r="D20" s="10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1:16" s="5" customFormat="1" ht="24" x14ac:dyDescent="0.25">
      <c r="A21" s="51" t="s">
        <v>247</v>
      </c>
      <c r="B21" s="51" t="s">
        <v>132</v>
      </c>
      <c r="C21" s="51"/>
      <c r="D21" s="52" t="s">
        <v>40</v>
      </c>
      <c r="E21" s="67">
        <f>SUM(E22:E24)</f>
        <v>501130</v>
      </c>
      <c r="F21" s="67">
        <f>SUM(F22:F24)</f>
        <v>501130</v>
      </c>
      <c r="G21" s="67">
        <f>SUM(G22:G24)</f>
        <v>65230</v>
      </c>
      <c r="H21" s="67">
        <f>SUM(H22:H24)</f>
        <v>0</v>
      </c>
      <c r="I21" s="67"/>
      <c r="J21" s="67">
        <f>SUM(J22:J24)</f>
        <v>65230</v>
      </c>
      <c r="K21" s="67"/>
      <c r="L21" s="67">
        <f>SUM(L22:L24)</f>
        <v>65230</v>
      </c>
      <c r="M21" s="67">
        <f>SUM(M22:M24)</f>
        <v>65230</v>
      </c>
      <c r="N21" s="67">
        <f>SUM(N22:N24)</f>
        <v>0</v>
      </c>
      <c r="O21" s="67">
        <f>SUM(O22:O24)</f>
        <v>0</v>
      </c>
      <c r="P21" s="69">
        <f>E21+J21</f>
        <v>566360</v>
      </c>
    </row>
    <row r="22" spans="1:16" ht="60" customHeight="1" x14ac:dyDescent="0.25">
      <c r="A22" s="18" t="s">
        <v>212</v>
      </c>
      <c r="B22" s="18" t="s">
        <v>145</v>
      </c>
      <c r="C22" s="18" t="s">
        <v>124</v>
      </c>
      <c r="D22" s="10" t="s">
        <v>125</v>
      </c>
      <c r="E22" s="68">
        <f>F22</f>
        <v>40900</v>
      </c>
      <c r="F22" s="68">
        <v>40900</v>
      </c>
      <c r="G22" s="68"/>
      <c r="H22" s="68"/>
      <c r="I22" s="68"/>
      <c r="J22" s="68"/>
      <c r="K22" s="68"/>
      <c r="L22" s="68"/>
      <c r="M22" s="68"/>
      <c r="N22" s="68"/>
      <c r="O22" s="68"/>
      <c r="P22" s="68">
        <f>E22+J22</f>
        <v>40900</v>
      </c>
    </row>
    <row r="23" spans="1:16" ht="25.5" customHeight="1" x14ac:dyDescent="0.25">
      <c r="A23" s="18" t="s">
        <v>213</v>
      </c>
      <c r="B23" s="18" t="s">
        <v>170</v>
      </c>
      <c r="C23" s="18" t="s">
        <v>122</v>
      </c>
      <c r="D23" s="10" t="s">
        <v>118</v>
      </c>
      <c r="E23" s="68">
        <f>F23</f>
        <v>65230</v>
      </c>
      <c r="F23" s="68">
        <v>65230</v>
      </c>
      <c r="G23" s="68">
        <v>65230</v>
      </c>
      <c r="H23" s="68"/>
      <c r="I23" s="68"/>
      <c r="J23" s="68">
        <f>L23</f>
        <v>65230</v>
      </c>
      <c r="K23" s="68"/>
      <c r="L23" s="68">
        <v>65230</v>
      </c>
      <c r="M23" s="68">
        <v>65230</v>
      </c>
      <c r="N23" s="68"/>
      <c r="O23" s="68"/>
      <c r="P23" s="68">
        <f>E23+J23</f>
        <v>130460</v>
      </c>
    </row>
    <row r="24" spans="1:16" ht="22.5" x14ac:dyDescent="0.25">
      <c r="A24" s="18" t="s">
        <v>214</v>
      </c>
      <c r="B24" s="18" t="s">
        <v>171</v>
      </c>
      <c r="C24" s="18" t="s">
        <v>104</v>
      </c>
      <c r="D24" s="10" t="s">
        <v>172</v>
      </c>
      <c r="E24" s="68">
        <f>F24</f>
        <v>395000</v>
      </c>
      <c r="F24" s="68">
        <v>395000</v>
      </c>
      <c r="G24" s="68"/>
      <c r="H24" s="68"/>
      <c r="I24" s="68"/>
      <c r="J24" s="68"/>
      <c r="K24" s="68"/>
      <c r="L24" s="68"/>
      <c r="M24" s="68"/>
      <c r="N24" s="68"/>
      <c r="O24" s="68"/>
      <c r="P24" s="68">
        <f>E24+J24</f>
        <v>395000</v>
      </c>
    </row>
    <row r="25" spans="1:16" ht="3.75" customHeight="1" x14ac:dyDescent="0.25">
      <c r="A25" s="18"/>
      <c r="B25" s="18"/>
      <c r="C25" s="18"/>
      <c r="D25" s="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s="5" customFormat="1" ht="14.25" x14ac:dyDescent="0.25">
      <c r="A26" s="51" t="s">
        <v>248</v>
      </c>
      <c r="B26" s="51" t="s">
        <v>133</v>
      </c>
      <c r="C26" s="51"/>
      <c r="D26" s="52" t="s">
        <v>146</v>
      </c>
      <c r="E26" s="67">
        <f>E27+E28</f>
        <v>3016200</v>
      </c>
      <c r="F26" s="67">
        <f t="shared" ref="F26:P26" si="3">F27+F28</f>
        <v>3016200</v>
      </c>
      <c r="G26" s="67">
        <f t="shared" si="3"/>
        <v>1824560</v>
      </c>
      <c r="H26" s="67">
        <f t="shared" si="3"/>
        <v>341100</v>
      </c>
      <c r="I26" s="67">
        <f t="shared" si="3"/>
        <v>0</v>
      </c>
      <c r="J26" s="67">
        <f t="shared" si="3"/>
        <v>326930</v>
      </c>
      <c r="K26" s="67">
        <f t="shared" si="3"/>
        <v>326630</v>
      </c>
      <c r="L26" s="67">
        <f t="shared" si="3"/>
        <v>300</v>
      </c>
      <c r="M26" s="67">
        <f t="shared" si="3"/>
        <v>0</v>
      </c>
      <c r="N26" s="67">
        <f t="shared" si="3"/>
        <v>0</v>
      </c>
      <c r="O26" s="67">
        <f t="shared" si="3"/>
        <v>326630</v>
      </c>
      <c r="P26" s="67">
        <f t="shared" si="3"/>
        <v>3343130</v>
      </c>
    </row>
    <row r="27" spans="1:16" ht="33.75" x14ac:dyDescent="0.25">
      <c r="A27" s="18" t="s">
        <v>215</v>
      </c>
      <c r="B27" s="18" t="s">
        <v>147</v>
      </c>
      <c r="C27" s="18" t="s">
        <v>106</v>
      </c>
      <c r="D27" s="10" t="s">
        <v>148</v>
      </c>
      <c r="E27" s="68">
        <f>F27</f>
        <v>2386200</v>
      </c>
      <c r="F27" s="68">
        <v>2386200</v>
      </c>
      <c r="G27" s="68">
        <v>1824560</v>
      </c>
      <c r="H27" s="68">
        <v>341100</v>
      </c>
      <c r="I27" s="68"/>
      <c r="J27" s="120">
        <f>L27+O27</f>
        <v>326930</v>
      </c>
      <c r="K27" s="68">
        <f>'додаток 5'!G34</f>
        <v>326630</v>
      </c>
      <c r="L27" s="68">
        <v>300</v>
      </c>
      <c r="M27" s="68"/>
      <c r="N27" s="68"/>
      <c r="O27" s="68">
        <f>K27</f>
        <v>326630</v>
      </c>
      <c r="P27" s="68">
        <f>E27+J27</f>
        <v>2713130</v>
      </c>
    </row>
    <row r="28" spans="1:16" ht="17.25" customHeight="1" x14ac:dyDescent="0.25">
      <c r="A28" s="18" t="s">
        <v>216</v>
      </c>
      <c r="B28" s="18" t="s">
        <v>199</v>
      </c>
      <c r="C28" s="18" t="s">
        <v>203</v>
      </c>
      <c r="D28" s="10" t="s">
        <v>200</v>
      </c>
      <c r="E28" s="68">
        <f>F28</f>
        <v>630000</v>
      </c>
      <c r="F28" s="68">
        <v>630000</v>
      </c>
      <c r="G28" s="68"/>
      <c r="H28" s="68"/>
      <c r="I28" s="68"/>
      <c r="J28" s="68">
        <f>O28</f>
        <v>0</v>
      </c>
      <c r="K28" s="68"/>
      <c r="L28" s="68"/>
      <c r="M28" s="68"/>
      <c r="N28" s="68"/>
      <c r="O28" s="68"/>
      <c r="P28" s="68">
        <f>E28+J28</f>
        <v>630000</v>
      </c>
    </row>
    <row r="29" spans="1:16" ht="5.25" customHeight="1" x14ac:dyDescent="0.25">
      <c r="A29" s="18"/>
      <c r="B29" s="18"/>
      <c r="C29" s="18"/>
      <c r="D29" s="10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1:16" s="5" customFormat="1" ht="14.25" x14ac:dyDescent="0.25">
      <c r="A30" s="51" t="s">
        <v>249</v>
      </c>
      <c r="B30" s="51" t="s">
        <v>205</v>
      </c>
      <c r="C30" s="51"/>
      <c r="D30" s="52" t="s">
        <v>206</v>
      </c>
      <c r="E30" s="67">
        <f>E31</f>
        <v>100000</v>
      </c>
      <c r="F30" s="67">
        <f>F31</f>
        <v>100000</v>
      </c>
      <c r="G30" s="67">
        <f t="shared" ref="G30:P30" si="4">G31</f>
        <v>0</v>
      </c>
      <c r="H30" s="67">
        <f t="shared" si="4"/>
        <v>0</v>
      </c>
      <c r="I30" s="67"/>
      <c r="J30" s="67">
        <f t="shared" si="4"/>
        <v>0</v>
      </c>
      <c r="K30" s="67"/>
      <c r="L30" s="67">
        <f t="shared" si="4"/>
        <v>0</v>
      </c>
      <c r="M30" s="67">
        <f t="shared" si="4"/>
        <v>0</v>
      </c>
      <c r="N30" s="67">
        <f t="shared" si="4"/>
        <v>0</v>
      </c>
      <c r="O30" s="67">
        <f t="shared" si="4"/>
        <v>0</v>
      </c>
      <c r="P30" s="67">
        <f t="shared" si="4"/>
        <v>100000</v>
      </c>
    </row>
    <row r="31" spans="1:16" ht="48" customHeight="1" x14ac:dyDescent="0.25">
      <c r="A31" s="18" t="s">
        <v>217</v>
      </c>
      <c r="B31" s="18" t="s">
        <v>201</v>
      </c>
      <c r="C31" s="18" t="s">
        <v>204</v>
      </c>
      <c r="D31" s="10" t="s">
        <v>202</v>
      </c>
      <c r="E31" s="68">
        <f>F31</f>
        <v>100000</v>
      </c>
      <c r="F31" s="68">
        <v>100000</v>
      </c>
      <c r="G31" s="68"/>
      <c r="H31" s="68"/>
      <c r="I31" s="68"/>
      <c r="J31" s="68">
        <f>L31+K31</f>
        <v>0</v>
      </c>
      <c r="K31" s="68"/>
      <c r="L31" s="68"/>
      <c r="M31" s="68"/>
      <c r="N31" s="68"/>
      <c r="O31" s="68"/>
      <c r="P31" s="68">
        <f>E31+J31</f>
        <v>100000</v>
      </c>
    </row>
    <row r="32" spans="1:16" ht="4.5" customHeight="1" x14ac:dyDescent="0.25">
      <c r="A32" s="18"/>
      <c r="B32" s="18"/>
      <c r="C32" s="18"/>
      <c r="D32" s="10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s="5" customFormat="1" ht="14.25" x14ac:dyDescent="0.25">
      <c r="A33" s="51" t="s">
        <v>250</v>
      </c>
      <c r="B33" s="51" t="s">
        <v>134</v>
      </c>
      <c r="C33" s="51"/>
      <c r="D33" s="52" t="s">
        <v>41</v>
      </c>
      <c r="E33" s="67">
        <f>SUM(E34:E39)</f>
        <v>5820494</v>
      </c>
      <c r="F33" s="67">
        <f t="shared" ref="F33:P33" si="5">SUM(F34:F39)</f>
        <v>5820494</v>
      </c>
      <c r="G33" s="67">
        <f t="shared" si="5"/>
        <v>0</v>
      </c>
      <c r="H33" s="67">
        <f t="shared" si="5"/>
        <v>1763640</v>
      </c>
      <c r="I33" s="67">
        <f t="shared" si="5"/>
        <v>0</v>
      </c>
      <c r="J33" s="67">
        <f t="shared" si="5"/>
        <v>265566</v>
      </c>
      <c r="K33" s="67">
        <f t="shared" si="5"/>
        <v>265566</v>
      </c>
      <c r="L33" s="67">
        <f t="shared" si="5"/>
        <v>0</v>
      </c>
      <c r="M33" s="67">
        <f t="shared" si="5"/>
        <v>0</v>
      </c>
      <c r="N33" s="67">
        <f t="shared" si="5"/>
        <v>0</v>
      </c>
      <c r="O33" s="67">
        <f t="shared" si="5"/>
        <v>265566</v>
      </c>
      <c r="P33" s="67">
        <f t="shared" si="5"/>
        <v>6086060</v>
      </c>
    </row>
    <row r="34" spans="1:16" ht="22.5" x14ac:dyDescent="0.25">
      <c r="A34" s="18" t="s">
        <v>300</v>
      </c>
      <c r="B34" s="18" t="s">
        <v>149</v>
      </c>
      <c r="C34" s="18" t="s">
        <v>105</v>
      </c>
      <c r="D34" s="10" t="s">
        <v>150</v>
      </c>
      <c r="E34" s="68">
        <f t="shared" ref="E34:E39" si="6">F34</f>
        <v>366854</v>
      </c>
      <c r="F34" s="68">
        <v>366854</v>
      </c>
      <c r="G34" s="68"/>
      <c r="H34" s="68"/>
      <c r="I34" s="68"/>
      <c r="J34" s="68">
        <f>L34+K34</f>
        <v>65566</v>
      </c>
      <c r="K34" s="68">
        <f>'додаток 5'!G49</f>
        <v>65566</v>
      </c>
      <c r="L34" s="68"/>
      <c r="M34" s="68"/>
      <c r="N34" s="68"/>
      <c r="O34" s="68">
        <f>K34</f>
        <v>65566</v>
      </c>
      <c r="P34" s="68">
        <f t="shared" ref="P34:P39" si="7">E34+J34</f>
        <v>432420</v>
      </c>
    </row>
    <row r="35" spans="1:16" ht="45" hidden="1" x14ac:dyDescent="0.25">
      <c r="A35" s="18"/>
      <c r="B35" s="18" t="s">
        <v>151</v>
      </c>
      <c r="C35" s="18" t="s">
        <v>120</v>
      </c>
      <c r="D35" s="10" t="s">
        <v>152</v>
      </c>
      <c r="E35" s="68">
        <f t="shared" si="6"/>
        <v>0</v>
      </c>
      <c r="F35" s="68"/>
      <c r="G35" s="68"/>
      <c r="H35" s="68"/>
      <c r="I35" s="68"/>
      <c r="J35" s="68">
        <f>L35+K35</f>
        <v>0</v>
      </c>
      <c r="K35" s="68"/>
      <c r="L35" s="68"/>
      <c r="M35" s="68"/>
      <c r="N35" s="68"/>
      <c r="O35" s="68"/>
      <c r="P35" s="68">
        <f t="shared" si="7"/>
        <v>0</v>
      </c>
    </row>
    <row r="36" spans="1:16" ht="22.5" x14ac:dyDescent="0.25">
      <c r="A36" s="18" t="s">
        <v>218</v>
      </c>
      <c r="B36" s="18" t="s">
        <v>153</v>
      </c>
      <c r="C36" s="18" t="s">
        <v>105</v>
      </c>
      <c r="D36" s="10" t="s">
        <v>140</v>
      </c>
      <c r="E36" s="68">
        <f t="shared" si="6"/>
        <v>5453640</v>
      </c>
      <c r="F36" s="68">
        <v>5453640</v>
      </c>
      <c r="G36" s="68"/>
      <c r="H36" s="68">
        <v>1763640</v>
      </c>
      <c r="I36" s="68"/>
      <c r="J36" s="68">
        <f>L36+K36</f>
        <v>200000</v>
      </c>
      <c r="K36" s="68">
        <f>'додаток 5'!H29+'додаток 5'!G15</f>
        <v>200000</v>
      </c>
      <c r="L36" s="68"/>
      <c r="M36" s="68"/>
      <c r="N36" s="68"/>
      <c r="O36" s="68">
        <f>K36</f>
        <v>200000</v>
      </c>
      <c r="P36" s="68">
        <f t="shared" si="7"/>
        <v>5653640</v>
      </c>
    </row>
    <row r="37" spans="1:16" ht="24" hidden="1" customHeight="1" x14ac:dyDescent="0.25">
      <c r="A37" s="18"/>
      <c r="B37" s="18"/>
      <c r="C37" s="18"/>
      <c r="D37" s="10"/>
      <c r="E37" s="68">
        <f t="shared" si="6"/>
        <v>0</v>
      </c>
      <c r="F37" s="68"/>
      <c r="G37" s="68"/>
      <c r="H37" s="68"/>
      <c r="I37" s="68"/>
      <c r="J37" s="68">
        <f>L37</f>
        <v>0</v>
      </c>
      <c r="K37" s="68"/>
      <c r="L37" s="68"/>
      <c r="M37" s="68"/>
      <c r="N37" s="68"/>
      <c r="O37" s="68"/>
      <c r="P37" s="68">
        <f t="shared" si="7"/>
        <v>0</v>
      </c>
    </row>
    <row r="38" spans="1:16" hidden="1" x14ac:dyDescent="0.25">
      <c r="A38" s="18"/>
      <c r="B38" s="18"/>
      <c r="C38" s="18"/>
      <c r="D38" s="10"/>
      <c r="E38" s="68">
        <f t="shared" si="6"/>
        <v>0</v>
      </c>
      <c r="F38" s="68"/>
      <c r="G38" s="68"/>
      <c r="H38" s="68"/>
      <c r="I38" s="68"/>
      <c r="J38" s="68">
        <f>L38</f>
        <v>0</v>
      </c>
      <c r="K38" s="68"/>
      <c r="L38" s="68"/>
      <c r="M38" s="68"/>
      <c r="N38" s="68"/>
      <c r="O38" s="68"/>
      <c r="P38" s="68">
        <f t="shared" si="7"/>
        <v>0</v>
      </c>
    </row>
    <row r="39" spans="1:16" hidden="1" x14ac:dyDescent="0.25">
      <c r="A39" s="18"/>
      <c r="B39" s="18"/>
      <c r="C39" s="18"/>
      <c r="D39" s="10"/>
      <c r="E39" s="68">
        <f t="shared" si="6"/>
        <v>0</v>
      </c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>
        <f t="shared" si="7"/>
        <v>0</v>
      </c>
    </row>
    <row r="40" spans="1:16" ht="3" customHeight="1" x14ac:dyDescent="0.25">
      <c r="A40" s="18"/>
      <c r="B40" s="18"/>
      <c r="C40" s="18"/>
      <c r="D40" s="10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1:16" s="5" customFormat="1" ht="16.5" x14ac:dyDescent="0.25">
      <c r="A41" s="51" t="s">
        <v>251</v>
      </c>
      <c r="B41" s="51" t="s">
        <v>154</v>
      </c>
      <c r="C41" s="51"/>
      <c r="D41" s="52" t="s">
        <v>155</v>
      </c>
      <c r="E41" s="67">
        <f>E42</f>
        <v>800000</v>
      </c>
      <c r="F41" s="67">
        <f>F42</f>
        <v>800000</v>
      </c>
      <c r="G41" s="67">
        <f t="shared" ref="G41:P41" si="8">G42</f>
        <v>0</v>
      </c>
      <c r="H41" s="67">
        <f t="shared" si="8"/>
        <v>0</v>
      </c>
      <c r="I41" s="67"/>
      <c r="J41" s="67">
        <f t="shared" si="8"/>
        <v>0</v>
      </c>
      <c r="K41" s="67"/>
      <c r="L41" s="67">
        <f t="shared" si="8"/>
        <v>0</v>
      </c>
      <c r="M41" s="67">
        <f t="shared" si="8"/>
        <v>0</v>
      </c>
      <c r="N41" s="67">
        <f t="shared" si="8"/>
        <v>0</v>
      </c>
      <c r="O41" s="67">
        <f t="shared" si="8"/>
        <v>0</v>
      </c>
      <c r="P41" s="67">
        <f t="shared" si="8"/>
        <v>800000</v>
      </c>
    </row>
    <row r="42" spans="1:16" x14ac:dyDescent="0.25">
      <c r="A42" s="18" t="s">
        <v>219</v>
      </c>
      <c r="B42" s="18" t="s">
        <v>156</v>
      </c>
      <c r="C42" s="18" t="s">
        <v>127</v>
      </c>
      <c r="D42" s="10" t="s">
        <v>157</v>
      </c>
      <c r="E42" s="68">
        <f>F42</f>
        <v>800000</v>
      </c>
      <c r="F42" s="68">
        <v>800000</v>
      </c>
      <c r="G42" s="68"/>
      <c r="H42" s="68"/>
      <c r="I42" s="68"/>
      <c r="J42" s="68"/>
      <c r="K42" s="68"/>
      <c r="L42" s="68"/>
      <c r="M42" s="68"/>
      <c r="N42" s="68"/>
      <c r="O42" s="68"/>
      <c r="P42" s="68">
        <f>E42+J42</f>
        <v>800000</v>
      </c>
    </row>
    <row r="43" spans="1:16" ht="3.75" customHeight="1" x14ac:dyDescent="0.25">
      <c r="A43" s="18"/>
      <c r="B43" s="18"/>
      <c r="C43" s="18"/>
      <c r="D43" s="10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1:16" s="5" customFormat="1" ht="14.25" x14ac:dyDescent="0.25">
      <c r="A44" s="51" t="s">
        <v>252</v>
      </c>
      <c r="B44" s="51" t="s">
        <v>158</v>
      </c>
      <c r="C44" s="51"/>
      <c r="D44" s="52" t="s">
        <v>159</v>
      </c>
      <c r="E44" s="67">
        <f t="shared" ref="E44:J44" si="9">E46+E45+E47</f>
        <v>0</v>
      </c>
      <c r="F44" s="67">
        <f t="shared" si="9"/>
        <v>0</v>
      </c>
      <c r="G44" s="67">
        <f t="shared" si="9"/>
        <v>0</v>
      </c>
      <c r="H44" s="67">
        <f t="shared" si="9"/>
        <v>0</v>
      </c>
      <c r="I44" s="67">
        <f t="shared" si="9"/>
        <v>0</v>
      </c>
      <c r="J44" s="67">
        <f t="shared" si="9"/>
        <v>6693868</v>
      </c>
      <c r="K44" s="67">
        <f t="shared" ref="K44:P44" si="10">K46+K45+K47</f>
        <v>6693868</v>
      </c>
      <c r="L44" s="67">
        <f t="shared" si="10"/>
        <v>0</v>
      </c>
      <c r="M44" s="67">
        <f t="shared" si="10"/>
        <v>0</v>
      </c>
      <c r="N44" s="67">
        <f t="shared" si="10"/>
        <v>0</v>
      </c>
      <c r="O44" s="67">
        <f t="shared" si="10"/>
        <v>6693868</v>
      </c>
      <c r="P44" s="67">
        <f t="shared" si="10"/>
        <v>6693868</v>
      </c>
    </row>
    <row r="45" spans="1:16" s="59" customFormat="1" ht="22.5" x14ac:dyDescent="0.25">
      <c r="A45" s="57" t="s">
        <v>221</v>
      </c>
      <c r="B45" s="57" t="s">
        <v>222</v>
      </c>
      <c r="C45" s="57" t="s">
        <v>139</v>
      </c>
      <c r="D45" s="10" t="s">
        <v>220</v>
      </c>
      <c r="E45" s="68">
        <f>F45</f>
        <v>0</v>
      </c>
      <c r="F45" s="70"/>
      <c r="G45" s="70"/>
      <c r="H45" s="70"/>
      <c r="I45" s="70"/>
      <c r="J45" s="68">
        <f>L45+O45</f>
        <v>1500000</v>
      </c>
      <c r="K45" s="70">
        <f>'додаток 5'!H19</f>
        <v>1500000</v>
      </c>
      <c r="L45" s="70"/>
      <c r="M45" s="70"/>
      <c r="N45" s="70"/>
      <c r="O45" s="70">
        <f>K45</f>
        <v>1500000</v>
      </c>
      <c r="P45" s="68">
        <f>E45+J45</f>
        <v>1500000</v>
      </c>
    </row>
    <row r="46" spans="1:16" ht="33.75" x14ac:dyDescent="0.25">
      <c r="A46" s="18" t="s">
        <v>223</v>
      </c>
      <c r="B46" s="27">
        <v>7330</v>
      </c>
      <c r="C46" s="18" t="s">
        <v>139</v>
      </c>
      <c r="D46" s="10" t="s">
        <v>160</v>
      </c>
      <c r="E46" s="68">
        <f>F46</f>
        <v>0</v>
      </c>
      <c r="F46" s="68"/>
      <c r="G46" s="68"/>
      <c r="H46" s="68"/>
      <c r="I46" s="68"/>
      <c r="J46" s="68">
        <f>L46+O46</f>
        <v>2140500</v>
      </c>
      <c r="K46" s="68">
        <f>'додаток 5'!H23+'додаток 5'!H45</f>
        <v>2140500</v>
      </c>
      <c r="L46" s="68"/>
      <c r="M46" s="68"/>
      <c r="N46" s="68"/>
      <c r="O46" s="68">
        <f>K46</f>
        <v>2140500</v>
      </c>
      <c r="P46" s="68">
        <f>E46+J46</f>
        <v>2140500</v>
      </c>
    </row>
    <row r="47" spans="1:16" ht="33.75" x14ac:dyDescent="0.25">
      <c r="A47" s="18" t="s">
        <v>285</v>
      </c>
      <c r="B47" s="27">
        <v>7366</v>
      </c>
      <c r="C47" s="18" t="s">
        <v>126</v>
      </c>
      <c r="D47" s="10" t="s">
        <v>286</v>
      </c>
      <c r="E47" s="68">
        <f>F47</f>
        <v>0</v>
      </c>
      <c r="F47" s="68"/>
      <c r="G47" s="68"/>
      <c r="H47" s="68"/>
      <c r="I47" s="68"/>
      <c r="J47" s="68">
        <f>L47+O47</f>
        <v>3053368</v>
      </c>
      <c r="K47" s="68">
        <v>3053368</v>
      </c>
      <c r="L47" s="68"/>
      <c r="M47" s="68"/>
      <c r="N47" s="68"/>
      <c r="O47" s="68">
        <f>K47</f>
        <v>3053368</v>
      </c>
      <c r="P47" s="68">
        <f>E47+J47</f>
        <v>3053368</v>
      </c>
    </row>
    <row r="48" spans="1:16" ht="5.25" customHeight="1" x14ac:dyDescent="0.25">
      <c r="A48" s="18"/>
      <c r="B48" s="27"/>
      <c r="C48" s="18"/>
      <c r="D48" s="10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1:16" s="5" customFormat="1" ht="24" x14ac:dyDescent="0.25">
      <c r="A49" s="51" t="s">
        <v>253</v>
      </c>
      <c r="B49" s="53">
        <v>7400</v>
      </c>
      <c r="C49" s="51"/>
      <c r="D49" s="52" t="s">
        <v>161</v>
      </c>
      <c r="E49" s="67">
        <f>SUM(E50:E51)</f>
        <v>1950000</v>
      </c>
      <c r="F49" s="67">
        <f t="shared" ref="F49:P49" si="11">SUM(F50:F51)</f>
        <v>1950000</v>
      </c>
      <c r="G49" s="67">
        <f t="shared" si="11"/>
        <v>0</v>
      </c>
      <c r="H49" s="67">
        <f t="shared" si="11"/>
        <v>0</v>
      </c>
      <c r="I49" s="67">
        <f t="shared" si="11"/>
        <v>0</v>
      </c>
      <c r="J49" s="67">
        <f t="shared" si="11"/>
        <v>2428926</v>
      </c>
      <c r="K49" s="67">
        <f t="shared" si="11"/>
        <v>2428926</v>
      </c>
      <c r="L49" s="67">
        <f t="shared" si="11"/>
        <v>0</v>
      </c>
      <c r="M49" s="67">
        <f t="shared" si="11"/>
        <v>0</v>
      </c>
      <c r="N49" s="67">
        <f t="shared" si="11"/>
        <v>0</v>
      </c>
      <c r="O49" s="67">
        <f t="shared" si="11"/>
        <v>2428926</v>
      </c>
      <c r="P49" s="67">
        <f t="shared" si="11"/>
        <v>4378926</v>
      </c>
    </row>
    <row r="50" spans="1:16" s="59" customFormat="1" ht="22.5" x14ac:dyDescent="0.25">
      <c r="A50" s="57" t="s">
        <v>224</v>
      </c>
      <c r="B50" s="56">
        <v>7413</v>
      </c>
      <c r="C50" s="57" t="s">
        <v>109</v>
      </c>
      <c r="D50" s="58" t="s">
        <v>51</v>
      </c>
      <c r="E50" s="68">
        <f>F50</f>
        <v>200000</v>
      </c>
      <c r="F50" s="70">
        <v>200000</v>
      </c>
      <c r="G50" s="70"/>
      <c r="H50" s="70"/>
      <c r="I50" s="70"/>
      <c r="J50" s="68">
        <f>L50+O50</f>
        <v>0</v>
      </c>
      <c r="K50" s="68"/>
      <c r="L50" s="70"/>
      <c r="M50" s="70"/>
      <c r="N50" s="70"/>
      <c r="O50" s="68"/>
      <c r="P50" s="68">
        <f>E50+J50</f>
        <v>200000</v>
      </c>
    </row>
    <row r="51" spans="1:16" ht="33.75" x14ac:dyDescent="0.25">
      <c r="A51" s="18" t="s">
        <v>225</v>
      </c>
      <c r="B51" s="27">
        <v>7461</v>
      </c>
      <c r="C51" s="18" t="s">
        <v>128</v>
      </c>
      <c r="D51" s="10" t="s">
        <v>162</v>
      </c>
      <c r="E51" s="68">
        <f>F51</f>
        <v>1750000</v>
      </c>
      <c r="F51" s="68">
        <v>1750000</v>
      </c>
      <c r="G51" s="68"/>
      <c r="H51" s="68"/>
      <c r="I51" s="68"/>
      <c r="J51" s="68">
        <f>L51+O51</f>
        <v>2428926</v>
      </c>
      <c r="K51" s="68">
        <f>'додаток 5'!H36</f>
        <v>2428926</v>
      </c>
      <c r="L51" s="68"/>
      <c r="M51" s="68"/>
      <c r="N51" s="68"/>
      <c r="O51" s="68">
        <f>K51</f>
        <v>2428926</v>
      </c>
      <c r="P51" s="68">
        <f>E51+J51</f>
        <v>4178926</v>
      </c>
    </row>
    <row r="52" spans="1:16" ht="4.5" customHeight="1" x14ac:dyDescent="0.25">
      <c r="A52" s="18"/>
      <c r="B52" s="27"/>
      <c r="C52" s="18"/>
      <c r="D52" s="1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1:16" s="5" customFormat="1" ht="24" x14ac:dyDescent="0.25">
      <c r="A53" s="51" t="s">
        <v>254</v>
      </c>
      <c r="B53" s="53">
        <v>7600</v>
      </c>
      <c r="C53" s="51"/>
      <c r="D53" s="52" t="s">
        <v>163</v>
      </c>
      <c r="E53" s="67">
        <f>E55+E54</f>
        <v>511100</v>
      </c>
      <c r="F53" s="67">
        <f t="shared" ref="F53:P53" si="12">F55+F54</f>
        <v>511100</v>
      </c>
      <c r="G53" s="67">
        <f t="shared" si="12"/>
        <v>0</v>
      </c>
      <c r="H53" s="67">
        <f t="shared" si="12"/>
        <v>0</v>
      </c>
      <c r="I53" s="67">
        <f t="shared" si="12"/>
        <v>0</v>
      </c>
      <c r="J53" s="67">
        <f t="shared" si="12"/>
        <v>0</v>
      </c>
      <c r="K53" s="67">
        <f t="shared" si="12"/>
        <v>0</v>
      </c>
      <c r="L53" s="67">
        <f t="shared" si="12"/>
        <v>0</v>
      </c>
      <c r="M53" s="67">
        <f t="shared" si="12"/>
        <v>0</v>
      </c>
      <c r="N53" s="67">
        <f t="shared" si="12"/>
        <v>0</v>
      </c>
      <c r="O53" s="67">
        <f t="shared" si="12"/>
        <v>0</v>
      </c>
      <c r="P53" s="67">
        <f t="shared" si="12"/>
        <v>511100</v>
      </c>
    </row>
    <row r="54" spans="1:16" s="59" customFormat="1" x14ac:dyDescent="0.25">
      <c r="A54" s="57" t="s">
        <v>228</v>
      </c>
      <c r="B54" s="56">
        <v>7640</v>
      </c>
      <c r="C54" s="57" t="s">
        <v>226</v>
      </c>
      <c r="D54" s="58" t="s">
        <v>227</v>
      </c>
      <c r="E54" s="68">
        <f>F54</f>
        <v>500000</v>
      </c>
      <c r="F54" s="70">
        <v>500000</v>
      </c>
      <c r="G54" s="70"/>
      <c r="H54" s="70"/>
      <c r="I54" s="70"/>
      <c r="J54" s="70"/>
      <c r="K54" s="70"/>
      <c r="L54" s="70"/>
      <c r="M54" s="70"/>
      <c r="N54" s="70"/>
      <c r="O54" s="70"/>
      <c r="P54" s="68">
        <f>E54+J54</f>
        <v>500000</v>
      </c>
    </row>
    <row r="55" spans="1:16" ht="22.5" x14ac:dyDescent="0.25">
      <c r="A55" s="18" t="s">
        <v>229</v>
      </c>
      <c r="B55" s="27">
        <v>7680</v>
      </c>
      <c r="C55" s="18" t="s">
        <v>126</v>
      </c>
      <c r="D55" s="10" t="s">
        <v>164</v>
      </c>
      <c r="E55" s="68">
        <f>F55</f>
        <v>11100</v>
      </c>
      <c r="F55" s="68">
        <v>11100</v>
      </c>
      <c r="G55" s="68"/>
      <c r="H55" s="68"/>
      <c r="I55" s="68"/>
      <c r="J55" s="68"/>
      <c r="K55" s="68"/>
      <c r="L55" s="68"/>
      <c r="M55" s="68"/>
      <c r="N55" s="68"/>
      <c r="O55" s="68"/>
      <c r="P55" s="68">
        <f>E55+J55</f>
        <v>11100</v>
      </c>
    </row>
    <row r="56" spans="1:16" ht="3" customHeight="1" x14ac:dyDescent="0.25">
      <c r="A56" s="18"/>
      <c r="B56" s="27"/>
      <c r="C56" s="18"/>
      <c r="D56" s="10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1:16" s="5" customFormat="1" ht="47.25" customHeight="1" x14ac:dyDescent="0.25">
      <c r="A57" s="51" t="s">
        <v>287</v>
      </c>
      <c r="B57" s="53">
        <v>7700</v>
      </c>
      <c r="C57" s="51" t="s">
        <v>121</v>
      </c>
      <c r="D57" s="52" t="s">
        <v>288</v>
      </c>
      <c r="E57" s="67"/>
      <c r="F57" s="67"/>
      <c r="G57" s="67">
        <f>G59+G58</f>
        <v>0</v>
      </c>
      <c r="H57" s="67">
        <f>H59+H58</f>
        <v>0</v>
      </c>
      <c r="I57" s="67"/>
      <c r="J57" s="119">
        <f>L57+O57</f>
        <v>957054</v>
      </c>
      <c r="K57" s="67"/>
      <c r="L57" s="119">
        <v>389184</v>
      </c>
      <c r="M57" s="67">
        <f>M59+M58</f>
        <v>0</v>
      </c>
      <c r="N57" s="67">
        <f>N59+N58</f>
        <v>0</v>
      </c>
      <c r="O57" s="119">
        <v>567870</v>
      </c>
      <c r="P57" s="119">
        <f>J57</f>
        <v>957054</v>
      </c>
    </row>
    <row r="58" spans="1:16" s="5" customFormat="1" ht="3.75" customHeight="1" x14ac:dyDescent="0.25">
      <c r="A58" s="25"/>
      <c r="B58" s="3"/>
      <c r="C58" s="41"/>
      <c r="D58" s="10"/>
      <c r="E58" s="68"/>
      <c r="F58" s="68"/>
      <c r="G58" s="68"/>
      <c r="H58" s="68"/>
      <c r="I58" s="68"/>
      <c r="J58" s="68"/>
      <c r="K58" s="68"/>
      <c r="L58" s="120"/>
      <c r="M58" s="120"/>
      <c r="N58" s="120"/>
      <c r="O58" s="120"/>
      <c r="P58" s="68">
        <f>E58+J58</f>
        <v>0</v>
      </c>
    </row>
    <row r="59" spans="1:16" ht="36" x14ac:dyDescent="0.25">
      <c r="A59" s="51" t="s">
        <v>346</v>
      </c>
      <c r="B59" s="53">
        <v>8110</v>
      </c>
      <c r="C59" s="51" t="s">
        <v>352</v>
      </c>
      <c r="D59" s="52" t="s">
        <v>353</v>
      </c>
      <c r="E59" s="67">
        <f>F59</f>
        <v>500000</v>
      </c>
      <c r="F59" s="67">
        <v>500000</v>
      </c>
      <c r="G59" s="67">
        <f>G61+G60</f>
        <v>0</v>
      </c>
      <c r="H59" s="67">
        <f>H61+H60</f>
        <v>0</v>
      </c>
      <c r="I59" s="67"/>
      <c r="J59" s="119">
        <f>L59+O59</f>
        <v>0</v>
      </c>
      <c r="K59" s="67"/>
      <c r="L59" s="119"/>
      <c r="M59" s="67"/>
      <c r="N59" s="67"/>
      <c r="O59" s="119"/>
      <c r="P59" s="119">
        <f>E59+J59</f>
        <v>500000</v>
      </c>
    </row>
    <row r="60" spans="1:16" ht="3" customHeight="1" x14ac:dyDescent="0.25">
      <c r="A60" s="18"/>
      <c r="B60" s="3"/>
      <c r="C60" s="18"/>
      <c r="D60" s="10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s="5" customFormat="1" ht="24" x14ac:dyDescent="0.25">
      <c r="A61" s="51" t="s">
        <v>255</v>
      </c>
      <c r="B61" s="53">
        <v>8300</v>
      </c>
      <c r="C61" s="51"/>
      <c r="D61" s="52" t="s">
        <v>165</v>
      </c>
      <c r="E61" s="67">
        <f>E62</f>
        <v>0</v>
      </c>
      <c r="F61" s="67">
        <f>F62</f>
        <v>0</v>
      </c>
      <c r="G61" s="67">
        <f t="shared" ref="G61:P61" si="13">G62</f>
        <v>0</v>
      </c>
      <c r="H61" s="67">
        <f t="shared" si="13"/>
        <v>0</v>
      </c>
      <c r="I61" s="67"/>
      <c r="J61" s="67">
        <f t="shared" si="13"/>
        <v>75755</v>
      </c>
      <c r="K61" s="67"/>
      <c r="L61" s="67">
        <f t="shared" si="13"/>
        <v>75755</v>
      </c>
      <c r="M61" s="67">
        <f t="shared" si="13"/>
        <v>0</v>
      </c>
      <c r="N61" s="67">
        <f t="shared" si="13"/>
        <v>0</v>
      </c>
      <c r="O61" s="67">
        <f t="shared" si="13"/>
        <v>0</v>
      </c>
      <c r="P61" s="67">
        <f t="shared" si="13"/>
        <v>75755</v>
      </c>
    </row>
    <row r="62" spans="1:16" x14ac:dyDescent="0.25">
      <c r="A62" s="18" t="s">
        <v>230</v>
      </c>
      <c r="B62" s="27">
        <v>8312</v>
      </c>
      <c r="C62" s="18" t="s">
        <v>131</v>
      </c>
      <c r="D62" s="10" t="s">
        <v>166</v>
      </c>
      <c r="E62" s="68">
        <f>F62</f>
        <v>0</v>
      </c>
      <c r="F62" s="68"/>
      <c r="G62" s="68"/>
      <c r="H62" s="68"/>
      <c r="I62" s="68"/>
      <c r="J62" s="68">
        <f>O62+L62</f>
        <v>75755</v>
      </c>
      <c r="K62" s="68"/>
      <c r="L62" s="68">
        <v>75755</v>
      </c>
      <c r="M62" s="68"/>
      <c r="N62" s="68"/>
      <c r="O62" s="68"/>
      <c r="P62" s="68">
        <f>E62+J62</f>
        <v>75755</v>
      </c>
    </row>
    <row r="63" spans="1:16" ht="3.75" customHeight="1" x14ac:dyDescent="0.25">
      <c r="A63" s="18"/>
      <c r="B63" s="3"/>
      <c r="C63" s="41"/>
      <c r="D63" s="10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1:16" s="5" customFormat="1" ht="14.25" hidden="1" x14ac:dyDescent="0.25">
      <c r="A64" s="51"/>
      <c r="B64" s="50"/>
      <c r="C64" s="51"/>
      <c r="D64" s="52"/>
      <c r="E64" s="67">
        <f>E65+E66</f>
        <v>0</v>
      </c>
      <c r="F64" s="67">
        <f>F65+F66</f>
        <v>0</v>
      </c>
      <c r="G64" s="67">
        <f t="shared" ref="G64:P64" si="14">G65+G66</f>
        <v>0</v>
      </c>
      <c r="H64" s="67">
        <f t="shared" si="14"/>
        <v>0</v>
      </c>
      <c r="I64" s="67"/>
      <c r="J64" s="67">
        <f t="shared" si="14"/>
        <v>0</v>
      </c>
      <c r="K64" s="67"/>
      <c r="L64" s="67">
        <f t="shared" si="14"/>
        <v>0</v>
      </c>
      <c r="M64" s="67">
        <f t="shared" si="14"/>
        <v>0</v>
      </c>
      <c r="N64" s="67">
        <f t="shared" si="14"/>
        <v>0</v>
      </c>
      <c r="O64" s="67">
        <f t="shared" si="14"/>
        <v>0</v>
      </c>
      <c r="P64" s="67">
        <f t="shared" si="14"/>
        <v>0</v>
      </c>
    </row>
    <row r="65" spans="1:16" hidden="1" x14ac:dyDescent="0.25">
      <c r="A65" s="18"/>
      <c r="B65" s="3"/>
      <c r="C65" s="41"/>
      <c r="D65" s="10"/>
      <c r="E65" s="68"/>
      <c r="F65" s="68"/>
      <c r="G65" s="68"/>
      <c r="H65" s="68"/>
      <c r="I65" s="68"/>
      <c r="J65" s="68">
        <f>O65+L65</f>
        <v>0</v>
      </c>
      <c r="K65" s="68"/>
      <c r="L65" s="68"/>
      <c r="M65" s="68"/>
      <c r="N65" s="68"/>
      <c r="O65" s="68"/>
      <c r="P65" s="68">
        <f>E65+J65</f>
        <v>0</v>
      </c>
    </row>
    <row r="66" spans="1:16" ht="22.5" hidden="1" x14ac:dyDescent="0.25">
      <c r="A66" s="18"/>
      <c r="B66" s="3">
        <v>9140</v>
      </c>
      <c r="C66" s="18" t="s">
        <v>110</v>
      </c>
      <c r="D66" s="10" t="s">
        <v>44</v>
      </c>
      <c r="E66" s="68">
        <f>F66</f>
        <v>0</v>
      </c>
      <c r="F66" s="68"/>
      <c r="G66" s="68"/>
      <c r="H66" s="68"/>
      <c r="I66" s="68"/>
      <c r="J66" s="68">
        <f>O66</f>
        <v>0</v>
      </c>
      <c r="K66" s="68"/>
      <c r="L66" s="68"/>
      <c r="M66" s="68"/>
      <c r="N66" s="68"/>
      <c r="O66" s="68"/>
      <c r="P66" s="68">
        <f>E66+J66</f>
        <v>0</v>
      </c>
    </row>
    <row r="67" spans="1:16" ht="3.75" hidden="1" customHeight="1" x14ac:dyDescent="0.25">
      <c r="A67" s="18"/>
      <c r="B67" s="3"/>
      <c r="C67" s="18"/>
      <c r="D67" s="10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1:16" s="5" customFormat="1" ht="23.25" hidden="1" customHeight="1" x14ac:dyDescent="0.25">
      <c r="A68" s="51"/>
      <c r="B68" s="53"/>
      <c r="C68" s="51"/>
      <c r="D68" s="52"/>
      <c r="E68" s="67">
        <f>E69</f>
        <v>0</v>
      </c>
      <c r="F68" s="67">
        <f>F69</f>
        <v>0</v>
      </c>
      <c r="G68" s="67">
        <f t="shared" ref="G68:P68" si="15">G69</f>
        <v>0</v>
      </c>
      <c r="H68" s="67">
        <f t="shared" si="15"/>
        <v>0</v>
      </c>
      <c r="I68" s="67"/>
      <c r="J68" s="67">
        <f t="shared" si="15"/>
        <v>0</v>
      </c>
      <c r="K68" s="67"/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</row>
    <row r="69" spans="1:16" hidden="1" x14ac:dyDescent="0.25">
      <c r="A69" s="18"/>
      <c r="B69" s="3"/>
      <c r="C69" s="41"/>
      <c r="D69" s="10"/>
      <c r="E69" s="68"/>
      <c r="F69" s="68"/>
      <c r="G69" s="68"/>
      <c r="H69" s="68"/>
      <c r="I69" s="68"/>
      <c r="J69" s="68">
        <f>L69+O69</f>
        <v>0</v>
      </c>
      <c r="K69" s="68"/>
      <c r="L69" s="68"/>
      <c r="M69" s="68"/>
      <c r="N69" s="68"/>
      <c r="O69" s="68"/>
      <c r="P69" s="68">
        <f>E69+J69</f>
        <v>0</v>
      </c>
    </row>
    <row r="70" spans="1:16" ht="3.75" hidden="1" customHeight="1" x14ac:dyDescent="0.25">
      <c r="A70" s="18"/>
      <c r="B70" s="3"/>
      <c r="C70" s="41"/>
      <c r="D70" s="10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1:16" s="5" customFormat="1" ht="14.25" x14ac:dyDescent="0.25">
      <c r="A71" s="51" t="s">
        <v>256</v>
      </c>
      <c r="B71" s="50">
        <v>9000</v>
      </c>
      <c r="C71" s="54"/>
      <c r="D71" s="52" t="s">
        <v>167</v>
      </c>
      <c r="E71" s="67">
        <f>SUM(E72:E75)</f>
        <v>196400</v>
      </c>
      <c r="F71" s="67">
        <f t="shared" ref="F71:P71" si="16">SUM(F72:F75)</f>
        <v>196400</v>
      </c>
      <c r="G71" s="67">
        <f t="shared" si="16"/>
        <v>0</v>
      </c>
      <c r="H71" s="67">
        <f t="shared" si="16"/>
        <v>0</v>
      </c>
      <c r="I71" s="67">
        <f t="shared" si="16"/>
        <v>0</v>
      </c>
      <c r="J71" s="67">
        <f t="shared" si="16"/>
        <v>0</v>
      </c>
      <c r="K71" s="67"/>
      <c r="L71" s="67">
        <f t="shared" si="16"/>
        <v>0</v>
      </c>
      <c r="M71" s="67">
        <f t="shared" si="16"/>
        <v>0</v>
      </c>
      <c r="N71" s="67">
        <f t="shared" si="16"/>
        <v>0</v>
      </c>
      <c r="O71" s="67">
        <f>SUM(O72:O75)</f>
        <v>0</v>
      </c>
      <c r="P71" s="67">
        <f t="shared" si="16"/>
        <v>196400</v>
      </c>
    </row>
    <row r="72" spans="1:16" ht="24.75" hidden="1" customHeight="1" x14ac:dyDescent="0.25">
      <c r="A72" s="18"/>
      <c r="B72" s="3">
        <v>9150</v>
      </c>
      <c r="C72" s="41" t="s">
        <v>111</v>
      </c>
      <c r="D72" s="10" t="s">
        <v>168</v>
      </c>
      <c r="E72" s="68">
        <f>F72</f>
        <v>0</v>
      </c>
      <c r="F72" s="68"/>
      <c r="G72" s="68"/>
      <c r="H72" s="68"/>
      <c r="I72" s="68"/>
      <c r="J72" s="68">
        <f>L72+O72</f>
        <v>0</v>
      </c>
      <c r="K72" s="68"/>
      <c r="L72" s="68"/>
      <c r="M72" s="68"/>
      <c r="N72" s="68"/>
      <c r="O72" s="68"/>
      <c r="P72" s="68">
        <f>E72+J72</f>
        <v>0</v>
      </c>
    </row>
    <row r="73" spans="1:16" x14ac:dyDescent="0.25">
      <c r="A73" s="18" t="s">
        <v>318</v>
      </c>
      <c r="B73" s="3">
        <v>9770</v>
      </c>
      <c r="C73" s="41" t="s">
        <v>111</v>
      </c>
      <c r="D73" s="10" t="s">
        <v>169</v>
      </c>
      <c r="E73" s="68">
        <f>F73</f>
        <v>196400</v>
      </c>
      <c r="F73" s="68">
        <v>196400</v>
      </c>
      <c r="G73" s="68"/>
      <c r="H73" s="68"/>
      <c r="I73" s="68"/>
      <c r="J73" s="68">
        <f>L73+O73</f>
        <v>0</v>
      </c>
      <c r="K73" s="68"/>
      <c r="L73" s="68"/>
      <c r="M73" s="68"/>
      <c r="N73" s="68"/>
      <c r="O73" s="68"/>
      <c r="P73" s="68">
        <f>E73+J73</f>
        <v>196400</v>
      </c>
    </row>
    <row r="74" spans="1:16" hidden="1" x14ac:dyDescent="0.25">
      <c r="A74" s="18"/>
      <c r="B74" s="3">
        <v>9770</v>
      </c>
      <c r="C74" s="41" t="s">
        <v>111</v>
      </c>
      <c r="D74" s="10" t="s">
        <v>169</v>
      </c>
      <c r="E74" s="68">
        <f>F74</f>
        <v>0</v>
      </c>
      <c r="F74" s="68"/>
      <c r="G74" s="68"/>
      <c r="H74" s="68"/>
      <c r="I74" s="68"/>
      <c r="J74" s="68">
        <f>L74+O74</f>
        <v>0</v>
      </c>
      <c r="K74" s="68"/>
      <c r="L74" s="68"/>
      <c r="M74" s="68"/>
      <c r="N74" s="68"/>
      <c r="O74" s="68"/>
      <c r="P74" s="68">
        <f>E74+J74</f>
        <v>0</v>
      </c>
    </row>
    <row r="75" spans="1:16" ht="22.5" hidden="1" x14ac:dyDescent="0.25">
      <c r="A75" s="18"/>
      <c r="B75" s="3"/>
      <c r="C75" s="41"/>
      <c r="D75" s="10" t="s">
        <v>43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1:16" ht="3" customHeight="1" x14ac:dyDescent="0.25">
      <c r="A76" s="3"/>
      <c r="B76" s="3"/>
      <c r="C76" s="41"/>
      <c r="D76" s="10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1:16" s="5" customFormat="1" ht="14.25" x14ac:dyDescent="0.25">
      <c r="A77" s="50"/>
      <c r="B77" s="50"/>
      <c r="C77" s="54"/>
      <c r="D77" s="52" t="s">
        <v>42</v>
      </c>
      <c r="E77" s="67">
        <f>E14+E18+E21+E33+E41+E44+E49+E57+E64+E71+E53+E61+E68+E26+E30+E59</f>
        <v>39624697</v>
      </c>
      <c r="F77" s="67">
        <f t="shared" ref="F77:P77" si="17">F14+F18+F21+F33+F41+F44+F49+F57+F64+F71+F53+F61+F68+F26+F30+F59</f>
        <v>39624697</v>
      </c>
      <c r="G77" s="67">
        <f t="shared" si="17"/>
        <v>22114180</v>
      </c>
      <c r="H77" s="67">
        <f t="shared" si="17"/>
        <v>6295251</v>
      </c>
      <c r="I77" s="67">
        <f t="shared" si="17"/>
        <v>0</v>
      </c>
      <c r="J77" s="119">
        <f t="shared" si="17"/>
        <v>14212709.66</v>
      </c>
      <c r="K77" s="67">
        <f t="shared" si="17"/>
        <v>11764990</v>
      </c>
      <c r="L77" s="119">
        <f t="shared" si="17"/>
        <v>1815849.66</v>
      </c>
      <c r="M77" s="67">
        <f t="shared" si="17"/>
        <v>65230</v>
      </c>
      <c r="N77" s="119">
        <f t="shared" si="17"/>
        <v>0</v>
      </c>
      <c r="O77" s="67">
        <f t="shared" si="17"/>
        <v>12396860</v>
      </c>
      <c r="P77" s="119">
        <f t="shared" si="17"/>
        <v>53837406.659999996</v>
      </c>
    </row>
    <row r="78" spans="1:16" ht="3" customHeight="1" x14ac:dyDescent="0.25">
      <c r="A78" s="3"/>
      <c r="B78" s="3"/>
      <c r="C78" s="3"/>
      <c r="D78" s="10"/>
      <c r="E78" s="12"/>
      <c r="F78" s="12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5" customFormat="1" ht="0.75" customHeight="1" x14ac:dyDescent="0.25">
      <c r="B79" s="22"/>
      <c r="C79" s="22"/>
      <c r="D79" s="42"/>
      <c r="E79" s="23"/>
      <c r="F79" s="23"/>
      <c r="G79" s="23"/>
      <c r="H79" s="22"/>
      <c r="I79" s="22"/>
      <c r="J79" s="23"/>
      <c r="K79" s="23"/>
      <c r="L79" s="23"/>
      <c r="M79" s="22"/>
      <c r="N79" s="23"/>
      <c r="O79" s="23"/>
      <c r="P79" s="23"/>
    </row>
    <row r="80" spans="1:16" ht="7.5" customHeight="1" x14ac:dyDescent="0.25">
      <c r="D80" s="9"/>
    </row>
    <row r="81" spans="1:14" s="11" customFormat="1" ht="13.5" customHeight="1" x14ac:dyDescent="0.25">
      <c r="A81" s="256" t="s">
        <v>177</v>
      </c>
      <c r="B81" s="256"/>
      <c r="C81" s="256"/>
      <c r="D81" s="256"/>
      <c r="E81" s="256"/>
      <c r="F81" s="256"/>
      <c r="G81" s="256"/>
      <c r="H81" s="256"/>
      <c r="I81" s="256"/>
      <c r="J81" s="256"/>
      <c r="K81" s="60"/>
      <c r="L81" s="257"/>
      <c r="M81" s="257"/>
      <c r="N81" s="257"/>
    </row>
    <row r="82" spans="1:14" x14ac:dyDescent="0.25">
      <c r="D82" s="9"/>
      <c r="H82" s="24"/>
      <c r="I82" s="24"/>
      <c r="J82" s="24"/>
      <c r="K82" s="24"/>
      <c r="L82" s="24"/>
      <c r="M82" s="24"/>
      <c r="N82" s="24"/>
    </row>
    <row r="83" spans="1:14" x14ac:dyDescent="0.25">
      <c r="D83" s="9"/>
    </row>
    <row r="84" spans="1:14" x14ac:dyDescent="0.25">
      <c r="D84" s="9"/>
    </row>
    <row r="85" spans="1:14" x14ac:dyDescent="0.25">
      <c r="D85" s="9"/>
    </row>
    <row r="86" spans="1:14" x14ac:dyDescent="0.25">
      <c r="D86" s="9"/>
    </row>
    <row r="87" spans="1:14" x14ac:dyDescent="0.25">
      <c r="D87" s="9"/>
    </row>
    <row r="88" spans="1:14" x14ac:dyDescent="0.25">
      <c r="D88" s="9"/>
    </row>
    <row r="89" spans="1:14" x14ac:dyDescent="0.25">
      <c r="D89" s="9"/>
    </row>
    <row r="90" spans="1:14" x14ac:dyDescent="0.25">
      <c r="D90" s="9"/>
    </row>
    <row r="91" spans="1:14" x14ac:dyDescent="0.25">
      <c r="D91" s="9"/>
    </row>
    <row r="92" spans="1:14" x14ac:dyDescent="0.25">
      <c r="D92" s="9"/>
    </row>
    <row r="93" spans="1:14" x14ac:dyDescent="0.25">
      <c r="D93" s="9"/>
    </row>
    <row r="94" spans="1:14" x14ac:dyDescent="0.25">
      <c r="D94" s="9"/>
    </row>
  </sheetData>
  <mergeCells count="27">
    <mergeCell ref="O1:P1"/>
    <mergeCell ref="B5:P5"/>
    <mergeCell ref="B6:P6"/>
    <mergeCell ref="L2:P2"/>
    <mergeCell ref="L3:P4"/>
    <mergeCell ref="P9:P12"/>
    <mergeCell ref="K10:K12"/>
    <mergeCell ref="L10:L12"/>
    <mergeCell ref="M10:N10"/>
    <mergeCell ref="M11:M12"/>
    <mergeCell ref="A9:A12"/>
    <mergeCell ref="C9:C12"/>
    <mergeCell ref="B9:B12"/>
    <mergeCell ref="J9:O9"/>
    <mergeCell ref="J10:J12"/>
    <mergeCell ref="O10:O12"/>
    <mergeCell ref="N11:N12"/>
    <mergeCell ref="L81:N81"/>
    <mergeCell ref="D9:D12"/>
    <mergeCell ref="E10:E12"/>
    <mergeCell ref="G10:H10"/>
    <mergeCell ref="G11:G12"/>
    <mergeCell ref="H11:H12"/>
    <mergeCell ref="I10:I12"/>
    <mergeCell ref="F10:F12"/>
    <mergeCell ref="E9:I9"/>
    <mergeCell ref="A81:J81"/>
  </mergeCells>
  <pageMargins left="0" right="0" top="0.39370078740157483" bottom="0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N2" sqref="N2:R2"/>
    </sheetView>
  </sheetViews>
  <sheetFormatPr defaultRowHeight="13.5" x14ac:dyDescent="0.25"/>
  <cols>
    <col min="1" max="1" width="10.42578125" style="107" customWidth="1"/>
    <col min="2" max="2" width="19" style="107" customWidth="1"/>
    <col min="3" max="4" width="5.140625" style="107" customWidth="1"/>
    <col min="5" max="5" width="8.28515625" style="107" customWidth="1"/>
    <col min="6" max="6" width="8.85546875" style="107" customWidth="1"/>
    <col min="7" max="7" width="7.7109375" style="107" customWidth="1"/>
    <col min="8" max="8" width="7.5703125" style="107" customWidth="1"/>
    <col min="9" max="9" width="5.7109375" style="107" customWidth="1"/>
    <col min="10" max="10" width="8.5703125" style="107" customWidth="1"/>
    <col min="11" max="11" width="9.140625" style="107" customWidth="1"/>
    <col min="12" max="13" width="4.7109375" style="107" customWidth="1"/>
    <col min="14" max="14" width="10" style="107" customWidth="1"/>
    <col min="15" max="15" width="8.85546875" style="107" customWidth="1"/>
    <col min="16" max="16" width="5.5703125" style="107" customWidth="1"/>
    <col min="17" max="17" width="5.85546875" style="107" customWidth="1"/>
    <col min="18" max="18" width="7.5703125" style="107" customWidth="1"/>
    <col min="19" max="16384" width="9.140625" style="107"/>
  </cols>
  <sheetData>
    <row r="1" spans="1:18" x14ac:dyDescent="0.25">
      <c r="N1" s="242" t="s">
        <v>263</v>
      </c>
      <c r="O1" s="242"/>
      <c r="P1" s="242"/>
      <c r="Q1" s="242"/>
      <c r="R1" s="242"/>
    </row>
    <row r="2" spans="1:18" x14ac:dyDescent="0.25">
      <c r="N2" s="242" t="s">
        <v>356</v>
      </c>
      <c r="O2" s="242"/>
      <c r="P2" s="242"/>
      <c r="Q2" s="242"/>
      <c r="R2" s="242"/>
    </row>
    <row r="3" spans="1:18" ht="9" customHeight="1" x14ac:dyDescent="0.25">
      <c r="N3" s="242"/>
      <c r="O3" s="242"/>
      <c r="P3" s="242"/>
      <c r="Q3" s="242"/>
      <c r="R3" s="242"/>
    </row>
    <row r="4" spans="1:18" hidden="1" x14ac:dyDescent="0.25"/>
    <row r="5" spans="1:18" hidden="1" x14ac:dyDescent="0.25"/>
    <row r="6" spans="1:18" ht="15" x14ac:dyDescent="0.25">
      <c r="A6" s="272" t="s">
        <v>264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8" ht="15" x14ac:dyDescent="0.25">
      <c r="A7" s="272" t="s">
        <v>265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</row>
    <row r="8" spans="1:18" x14ac:dyDescent="0.25">
      <c r="R8" s="107" t="s">
        <v>193</v>
      </c>
    </row>
    <row r="9" spans="1:18" s="186" customFormat="1" ht="11.25" x14ac:dyDescent="0.25">
      <c r="A9" s="276" t="s">
        <v>266</v>
      </c>
      <c r="B9" s="273" t="s">
        <v>267</v>
      </c>
      <c r="C9" s="273" t="s">
        <v>268</v>
      </c>
      <c r="D9" s="273"/>
      <c r="E9" s="273"/>
      <c r="F9" s="273"/>
      <c r="G9" s="273"/>
      <c r="H9" s="273"/>
      <c r="I9" s="273"/>
      <c r="J9" s="273"/>
      <c r="K9" s="273"/>
      <c r="L9" s="273" t="s">
        <v>269</v>
      </c>
      <c r="M9" s="273"/>
      <c r="N9" s="273"/>
      <c r="O9" s="273"/>
      <c r="P9" s="273"/>
      <c r="Q9" s="273"/>
      <c r="R9" s="273"/>
    </row>
    <row r="10" spans="1:18" s="186" customFormat="1" ht="11.25" x14ac:dyDescent="0.25">
      <c r="A10" s="276"/>
      <c r="B10" s="273"/>
      <c r="C10" s="273" t="s">
        <v>270</v>
      </c>
      <c r="D10" s="273"/>
      <c r="E10" s="273" t="s">
        <v>271</v>
      </c>
      <c r="F10" s="273"/>
      <c r="G10" s="273"/>
      <c r="H10" s="273"/>
      <c r="I10" s="273"/>
      <c r="J10" s="273"/>
      <c r="K10" s="273" t="s">
        <v>272</v>
      </c>
      <c r="L10" s="273" t="s">
        <v>270</v>
      </c>
      <c r="M10" s="273"/>
      <c r="N10" s="273" t="s">
        <v>271</v>
      </c>
      <c r="O10" s="273"/>
      <c r="P10" s="273"/>
      <c r="Q10" s="273"/>
      <c r="R10" s="273" t="s">
        <v>272</v>
      </c>
    </row>
    <row r="11" spans="1:18" s="186" customFormat="1" ht="27.75" customHeight="1" x14ac:dyDescent="0.25">
      <c r="A11" s="276"/>
      <c r="B11" s="273"/>
      <c r="C11" s="273"/>
      <c r="D11" s="273"/>
      <c r="E11" s="273" t="s">
        <v>273</v>
      </c>
      <c r="F11" s="273"/>
      <c r="G11" s="273"/>
      <c r="H11" s="273"/>
      <c r="I11" s="273" t="s">
        <v>274</v>
      </c>
      <c r="J11" s="273"/>
      <c r="K11" s="273"/>
      <c r="L11" s="273"/>
      <c r="M11" s="273"/>
      <c r="N11" s="273" t="s">
        <v>273</v>
      </c>
      <c r="O11" s="273"/>
      <c r="P11" s="273" t="s">
        <v>274</v>
      </c>
      <c r="Q11" s="273"/>
      <c r="R11" s="273"/>
    </row>
    <row r="12" spans="1:18" s="186" customFormat="1" ht="11.25" x14ac:dyDescent="0.25">
      <c r="A12" s="277"/>
      <c r="B12" s="279"/>
      <c r="C12" s="273" t="s">
        <v>275</v>
      </c>
      <c r="D12" s="273"/>
      <c r="E12" s="273"/>
      <c r="F12" s="273"/>
      <c r="G12" s="273"/>
      <c r="H12" s="273"/>
      <c r="I12" s="273"/>
      <c r="J12" s="273"/>
      <c r="K12" s="273"/>
      <c r="L12" s="273" t="s">
        <v>276</v>
      </c>
      <c r="M12" s="273"/>
      <c r="N12" s="273"/>
      <c r="O12" s="273"/>
      <c r="P12" s="273"/>
      <c r="Q12" s="273"/>
      <c r="R12" s="273"/>
    </row>
    <row r="13" spans="1:18" s="186" customFormat="1" ht="243" customHeight="1" thickBot="1" x14ac:dyDescent="0.3">
      <c r="A13" s="278"/>
      <c r="B13" s="275"/>
      <c r="C13" s="187"/>
      <c r="D13" s="187"/>
      <c r="E13" s="188" t="s">
        <v>277</v>
      </c>
      <c r="F13" s="188" t="s">
        <v>291</v>
      </c>
      <c r="G13" s="188" t="s">
        <v>290</v>
      </c>
      <c r="H13" s="188" t="s">
        <v>278</v>
      </c>
      <c r="I13" s="188"/>
      <c r="J13" s="188" t="s">
        <v>291</v>
      </c>
      <c r="K13" s="275"/>
      <c r="L13" s="187"/>
      <c r="M13" s="187"/>
      <c r="N13" s="188" t="s">
        <v>279</v>
      </c>
      <c r="O13" s="188" t="s">
        <v>335</v>
      </c>
      <c r="P13" s="187"/>
      <c r="Q13" s="187"/>
      <c r="R13" s="275"/>
    </row>
    <row r="14" spans="1:18" s="110" customFormat="1" ht="15" thickTop="1" thickBot="1" x14ac:dyDescent="0.3">
      <c r="A14" s="108">
        <v>1</v>
      </c>
      <c r="B14" s="109">
        <v>2</v>
      </c>
      <c r="C14" s="109">
        <v>3</v>
      </c>
      <c r="D14" s="109">
        <v>4</v>
      </c>
      <c r="E14" s="109">
        <v>5</v>
      </c>
      <c r="F14" s="109"/>
      <c r="G14" s="109"/>
      <c r="H14" s="109">
        <v>6</v>
      </c>
      <c r="I14" s="109">
        <v>7</v>
      </c>
      <c r="J14" s="109">
        <v>8</v>
      </c>
      <c r="K14" s="109">
        <v>9</v>
      </c>
      <c r="L14" s="109">
        <v>10</v>
      </c>
      <c r="M14" s="109">
        <v>11</v>
      </c>
      <c r="N14" s="109">
        <v>12</v>
      </c>
      <c r="O14" s="109">
        <v>13</v>
      </c>
      <c r="P14" s="109">
        <v>14</v>
      </c>
      <c r="Q14" s="109">
        <v>15</v>
      </c>
      <c r="R14" s="109">
        <v>16</v>
      </c>
    </row>
    <row r="15" spans="1:18" ht="27.75" thickTop="1" x14ac:dyDescent="0.25">
      <c r="A15" s="111">
        <v>12313401000</v>
      </c>
      <c r="B15" s="112" t="s">
        <v>280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>
        <v>96400</v>
      </c>
      <c r="O15" s="113"/>
      <c r="P15" s="112"/>
      <c r="Q15" s="113"/>
      <c r="R15" s="112">
        <f>SUM(L15:Q15)</f>
        <v>96400</v>
      </c>
    </row>
    <row r="16" spans="1:18" ht="28.5" customHeight="1" x14ac:dyDescent="0.25">
      <c r="A16" s="114">
        <v>12313200000</v>
      </c>
      <c r="B16" s="112" t="s">
        <v>281</v>
      </c>
      <c r="C16" s="112"/>
      <c r="D16" s="112"/>
      <c r="E16" s="112">
        <v>12298200</v>
      </c>
      <c r="F16" s="112">
        <v>508895</v>
      </c>
      <c r="G16" s="112">
        <v>15583</v>
      </c>
      <c r="H16" s="112">
        <v>2386200</v>
      </c>
      <c r="I16" s="112"/>
      <c r="J16" s="112">
        <v>2544473</v>
      </c>
      <c r="K16" s="112">
        <f>SUM(C16:J16)</f>
        <v>17753351</v>
      </c>
      <c r="L16" s="112"/>
      <c r="M16" s="112"/>
      <c r="N16" s="112"/>
      <c r="O16" s="115">
        <v>100000</v>
      </c>
      <c r="P16" s="115"/>
      <c r="Q16" s="115"/>
      <c r="R16" s="112">
        <f>SUM(L16:Q16)</f>
        <v>100000</v>
      </c>
    </row>
    <row r="17" spans="1:18" x14ac:dyDescent="0.25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2">
        <f>SUM(L17:Q17)</f>
        <v>0</v>
      </c>
    </row>
    <row r="18" spans="1:18" s="118" customFormat="1" ht="15" thickBot="1" x14ac:dyDescent="0.3">
      <c r="A18" s="116"/>
      <c r="B18" s="117" t="s">
        <v>207</v>
      </c>
      <c r="C18" s="117">
        <f>SUM(C15:C17)</f>
        <v>0</v>
      </c>
      <c r="D18" s="117">
        <f t="shared" ref="D18:R18" si="0">SUM(D15:D17)</f>
        <v>0</v>
      </c>
      <c r="E18" s="117">
        <f t="shared" si="0"/>
        <v>12298200</v>
      </c>
      <c r="F18" s="117">
        <f t="shared" si="0"/>
        <v>508895</v>
      </c>
      <c r="G18" s="117">
        <f t="shared" si="0"/>
        <v>15583</v>
      </c>
      <c r="H18" s="117">
        <f t="shared" si="0"/>
        <v>2386200</v>
      </c>
      <c r="I18" s="117">
        <f t="shared" si="0"/>
        <v>0</v>
      </c>
      <c r="J18" s="117">
        <f t="shared" si="0"/>
        <v>2544473</v>
      </c>
      <c r="K18" s="117">
        <f t="shared" si="0"/>
        <v>17753351</v>
      </c>
      <c r="L18" s="117">
        <f t="shared" si="0"/>
        <v>0</v>
      </c>
      <c r="M18" s="117">
        <f t="shared" si="0"/>
        <v>0</v>
      </c>
      <c r="N18" s="117">
        <f t="shared" si="0"/>
        <v>96400</v>
      </c>
      <c r="O18" s="117">
        <f t="shared" si="0"/>
        <v>100000</v>
      </c>
      <c r="P18" s="117">
        <f t="shared" si="0"/>
        <v>0</v>
      </c>
      <c r="Q18" s="117">
        <f t="shared" si="0"/>
        <v>0</v>
      </c>
      <c r="R18" s="117">
        <f t="shared" si="0"/>
        <v>196400</v>
      </c>
    </row>
    <row r="20" spans="1:18" hidden="1" x14ac:dyDescent="0.25">
      <c r="A20" s="274" t="s">
        <v>282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</row>
    <row r="21" spans="1:18" hidden="1" x14ac:dyDescent="0.25">
      <c r="A21" s="274" t="s">
        <v>283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1:18" ht="6" customHeight="1" x14ac:dyDescent="0.25"/>
    <row r="23" spans="1:18" hidden="1" x14ac:dyDescent="0.25"/>
    <row r="24" spans="1:18" s="11" customFormat="1" ht="16.5" x14ac:dyDescent="0.25">
      <c r="A24" s="256" t="s">
        <v>177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</row>
  </sheetData>
  <mergeCells count="24">
    <mergeCell ref="C12:J12"/>
    <mergeCell ref="A9:A13"/>
    <mergeCell ref="B9:B13"/>
    <mergeCell ref="L12:Q12"/>
    <mergeCell ref="A20:R20"/>
    <mergeCell ref="C9:K9"/>
    <mergeCell ref="L9:R9"/>
    <mergeCell ref="A21:R21"/>
    <mergeCell ref="A24:R24"/>
    <mergeCell ref="E10:J10"/>
    <mergeCell ref="K10:K13"/>
    <mergeCell ref="L10:M11"/>
    <mergeCell ref="N10:Q10"/>
    <mergeCell ref="R10:R13"/>
    <mergeCell ref="E11:H11"/>
    <mergeCell ref="C10:D11"/>
    <mergeCell ref="P11:Q11"/>
    <mergeCell ref="N1:R1"/>
    <mergeCell ref="N2:R2"/>
    <mergeCell ref="N3:R3"/>
    <mergeCell ref="A6:R6"/>
    <mergeCell ref="A7:R7"/>
    <mergeCell ref="I11:J11"/>
    <mergeCell ref="N11:O11"/>
  </mergeCells>
  <pageMargins left="0" right="0" top="0.3937007874015748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O12" sqref="O12"/>
    </sheetView>
  </sheetViews>
  <sheetFormatPr defaultRowHeight="13.5" x14ac:dyDescent="0.25"/>
  <cols>
    <col min="1" max="1" width="9.140625" style="2"/>
    <col min="2" max="3" width="13" style="2" customWidth="1"/>
    <col min="4" max="4" width="20.7109375" style="2" customWidth="1"/>
    <col min="5" max="5" width="56.7109375" style="2" customWidth="1"/>
    <col min="6" max="6" width="7.7109375" style="2" customWidth="1"/>
    <col min="7" max="7" width="8" style="2" customWidth="1"/>
    <col min="8" max="8" width="7.85546875" style="2" customWidth="1"/>
    <col min="9" max="9" width="6.85546875" style="2" customWidth="1"/>
    <col min="10" max="16384" width="9.140625" style="2"/>
  </cols>
  <sheetData>
    <row r="1" spans="1:9" ht="13.5" customHeight="1" x14ac:dyDescent="0.25">
      <c r="G1" s="270" t="s">
        <v>331</v>
      </c>
      <c r="H1" s="270"/>
      <c r="I1" s="43"/>
    </row>
    <row r="2" spans="1:9" ht="13.5" customHeight="1" x14ac:dyDescent="0.25">
      <c r="F2" s="270" t="s">
        <v>354</v>
      </c>
      <c r="G2" s="270"/>
      <c r="H2" s="270"/>
      <c r="I2" s="270"/>
    </row>
    <row r="3" spans="1:9" ht="13.5" customHeight="1" x14ac:dyDescent="0.25">
      <c r="F3" s="270" t="s">
        <v>355</v>
      </c>
      <c r="G3" s="270"/>
      <c r="H3" s="270"/>
      <c r="I3" s="270"/>
    </row>
    <row r="4" spans="1:9" ht="5.25" customHeight="1" x14ac:dyDescent="0.25"/>
    <row r="5" spans="1:9" ht="15" x14ac:dyDescent="0.25">
      <c r="B5" s="282" t="s">
        <v>231</v>
      </c>
      <c r="C5" s="282"/>
      <c r="D5" s="282"/>
      <c r="E5" s="282"/>
      <c r="F5" s="282"/>
      <c r="G5" s="282"/>
      <c r="H5" s="282"/>
      <c r="I5" s="282"/>
    </row>
    <row r="6" spans="1:9" ht="4.5" customHeight="1" x14ac:dyDescent="0.25"/>
    <row r="7" spans="1:9" ht="15" hidden="1" customHeight="1" x14ac:dyDescent="0.25">
      <c r="I7" s="75"/>
    </row>
    <row r="8" spans="1:9" s="76" customFormat="1" ht="26.25" customHeight="1" x14ac:dyDescent="0.25">
      <c r="A8" s="281" t="s">
        <v>232</v>
      </c>
      <c r="B8" s="281" t="s">
        <v>194</v>
      </c>
      <c r="C8" s="281" t="s">
        <v>195</v>
      </c>
      <c r="D8" s="281" t="s">
        <v>197</v>
      </c>
      <c r="E8" s="281" t="s">
        <v>233</v>
      </c>
      <c r="F8" s="280" t="s">
        <v>234</v>
      </c>
      <c r="G8" s="280" t="s">
        <v>235</v>
      </c>
      <c r="H8" s="280" t="s">
        <v>236</v>
      </c>
      <c r="I8" s="280" t="s">
        <v>237</v>
      </c>
    </row>
    <row r="9" spans="1:9" s="76" customFormat="1" ht="18.75" customHeight="1" x14ac:dyDescent="0.25">
      <c r="A9" s="281"/>
      <c r="B9" s="281"/>
      <c r="C9" s="281"/>
      <c r="D9" s="281"/>
      <c r="E9" s="281"/>
      <c r="F9" s="280"/>
      <c r="G9" s="280"/>
      <c r="H9" s="280"/>
      <c r="I9" s="280"/>
    </row>
    <row r="10" spans="1:9" s="76" customFormat="1" ht="16.5" customHeight="1" x14ac:dyDescent="0.25">
      <c r="A10" s="281"/>
      <c r="B10" s="281"/>
      <c r="C10" s="281"/>
      <c r="D10" s="281"/>
      <c r="E10" s="281"/>
      <c r="F10" s="280"/>
      <c r="G10" s="280"/>
      <c r="H10" s="280"/>
      <c r="I10" s="280"/>
    </row>
    <row r="11" spans="1:9" s="76" customFormat="1" ht="15" customHeight="1" x14ac:dyDescent="0.25">
      <c r="A11" s="77">
        <v>1</v>
      </c>
      <c r="B11" s="77">
        <v>2</v>
      </c>
      <c r="C11" s="77">
        <v>3</v>
      </c>
      <c r="D11" s="77">
        <v>4</v>
      </c>
      <c r="E11" s="77">
        <v>5</v>
      </c>
      <c r="F11" s="77">
        <v>6</v>
      </c>
      <c r="G11" s="77">
        <v>7</v>
      </c>
      <c r="H11" s="77">
        <v>8</v>
      </c>
      <c r="I11" s="77">
        <v>9</v>
      </c>
    </row>
    <row r="12" spans="1:9" s="5" customFormat="1" ht="30" customHeight="1" x14ac:dyDescent="0.25">
      <c r="A12" s="89" t="s">
        <v>209</v>
      </c>
      <c r="B12" s="90"/>
      <c r="C12" s="90"/>
      <c r="D12" s="90" t="s">
        <v>208</v>
      </c>
      <c r="E12" s="82"/>
      <c r="F12" s="82"/>
      <c r="G12" s="83">
        <f>G17+G28+G43+G48+G55</f>
        <v>11764990</v>
      </c>
      <c r="H12" s="83">
        <f>G12</f>
        <v>11764990</v>
      </c>
      <c r="I12" s="84"/>
    </row>
    <row r="13" spans="1:9" s="101" customFormat="1" ht="12.75" x14ac:dyDescent="0.25">
      <c r="A13" s="44" t="s">
        <v>211</v>
      </c>
      <c r="B13" s="15">
        <v>1010</v>
      </c>
      <c r="C13" s="44" t="s">
        <v>103</v>
      </c>
      <c r="D13" s="15"/>
      <c r="E13" s="15" t="s">
        <v>144</v>
      </c>
      <c r="F13" s="15"/>
      <c r="G13" s="99">
        <f>G14</f>
        <v>550000</v>
      </c>
      <c r="H13" s="99">
        <f>H14</f>
        <v>550000</v>
      </c>
      <c r="I13" s="100"/>
    </row>
    <row r="14" spans="1:9" ht="12.75" customHeight="1" x14ac:dyDescent="0.25">
      <c r="A14" s="3"/>
      <c r="B14" s="18" t="s">
        <v>47</v>
      </c>
      <c r="C14" s="45"/>
      <c r="D14" s="8"/>
      <c r="E14" s="3" t="s">
        <v>243</v>
      </c>
      <c r="F14" s="3"/>
      <c r="G14" s="68">
        <v>550000</v>
      </c>
      <c r="H14" s="68">
        <f>G14</f>
        <v>550000</v>
      </c>
      <c r="I14" s="12"/>
    </row>
    <row r="15" spans="1:9" s="101" customFormat="1" ht="12.75" x14ac:dyDescent="0.25">
      <c r="A15" s="44" t="s">
        <v>218</v>
      </c>
      <c r="B15" s="15">
        <v>6030</v>
      </c>
      <c r="C15" s="44" t="s">
        <v>105</v>
      </c>
      <c r="D15" s="15"/>
      <c r="E15" s="15" t="s">
        <v>140</v>
      </c>
      <c r="F15" s="15"/>
      <c r="G15" s="99">
        <f>G16</f>
        <v>1100</v>
      </c>
      <c r="H15" s="99">
        <f>H16</f>
        <v>1100</v>
      </c>
      <c r="I15" s="100"/>
    </row>
    <row r="16" spans="1:9" ht="15" customHeight="1" x14ac:dyDescent="0.25">
      <c r="A16" s="3"/>
      <c r="B16" s="91"/>
      <c r="C16" s="47"/>
      <c r="D16" s="48"/>
      <c r="E16" s="3" t="s">
        <v>336</v>
      </c>
      <c r="F16" s="3"/>
      <c r="G16" s="68">
        <v>1100</v>
      </c>
      <c r="H16" s="68">
        <f>G16</f>
        <v>1100</v>
      </c>
      <c r="I16" s="12"/>
    </row>
    <row r="17" spans="1:9" s="5" customFormat="1" ht="14.25" x14ac:dyDescent="0.25">
      <c r="A17" s="4"/>
      <c r="B17" s="14"/>
      <c r="C17" s="46"/>
      <c r="D17" s="19"/>
      <c r="E17" s="4" t="s">
        <v>48</v>
      </c>
      <c r="F17" s="4"/>
      <c r="G17" s="78">
        <f>G13+G15</f>
        <v>551100</v>
      </c>
      <c r="H17" s="78">
        <f>H13+H15</f>
        <v>551100</v>
      </c>
      <c r="I17" s="13"/>
    </row>
    <row r="18" spans="1:9" s="5" customFormat="1" ht="3" customHeight="1" x14ac:dyDescent="0.25">
      <c r="A18" s="4"/>
      <c r="B18" s="14"/>
      <c r="C18" s="46"/>
      <c r="D18" s="19"/>
      <c r="E18" s="4"/>
      <c r="F18" s="4"/>
      <c r="G18" s="78"/>
      <c r="H18" s="4"/>
      <c r="I18" s="13"/>
    </row>
    <row r="19" spans="1:9" s="101" customFormat="1" ht="12.75" x14ac:dyDescent="0.25">
      <c r="A19" s="44" t="s">
        <v>221</v>
      </c>
      <c r="B19" s="15">
        <v>7310</v>
      </c>
      <c r="C19" s="44" t="s">
        <v>139</v>
      </c>
      <c r="D19" s="20"/>
      <c r="E19" s="15" t="s">
        <v>238</v>
      </c>
      <c r="F19" s="15"/>
      <c r="G19" s="99">
        <f>SUM(G20:G22)</f>
        <v>1500000</v>
      </c>
      <c r="H19" s="99">
        <f t="shared" ref="H19:H24" si="0">G19</f>
        <v>1500000</v>
      </c>
      <c r="I19" s="100"/>
    </row>
    <row r="20" spans="1:9" ht="13.5" customHeight="1" x14ac:dyDescent="0.25">
      <c r="A20" s="18"/>
      <c r="B20" s="92">
        <v>3122</v>
      </c>
      <c r="C20" s="93"/>
      <c r="D20" s="48"/>
      <c r="E20" s="3" t="s">
        <v>337</v>
      </c>
      <c r="F20" s="3"/>
      <c r="G20" s="175">
        <v>200000</v>
      </c>
      <c r="H20" s="68">
        <f t="shared" si="0"/>
        <v>200000</v>
      </c>
      <c r="I20" s="12"/>
    </row>
    <row r="21" spans="1:9" ht="27.75" customHeight="1" x14ac:dyDescent="0.25">
      <c r="A21" s="18"/>
      <c r="B21" s="92">
        <v>3122</v>
      </c>
      <c r="C21" s="93"/>
      <c r="D21" s="48"/>
      <c r="E21" s="3" t="s">
        <v>242</v>
      </c>
      <c r="F21" s="3"/>
      <c r="G21" s="68">
        <v>300000</v>
      </c>
      <c r="H21" s="68">
        <f t="shared" si="0"/>
        <v>300000</v>
      </c>
      <c r="I21" s="12"/>
    </row>
    <row r="22" spans="1:9" ht="27.75" customHeight="1" x14ac:dyDescent="0.25">
      <c r="A22" s="18"/>
      <c r="B22" s="92">
        <v>3122</v>
      </c>
      <c r="C22" s="93"/>
      <c r="D22" s="48"/>
      <c r="E22" s="3" t="s">
        <v>299</v>
      </c>
      <c r="F22" s="3"/>
      <c r="G22" s="68">
        <v>1000000</v>
      </c>
      <c r="H22" s="68">
        <f t="shared" si="0"/>
        <v>1000000</v>
      </c>
      <c r="I22" s="12"/>
    </row>
    <row r="23" spans="1:9" s="101" customFormat="1" ht="22.5" customHeight="1" x14ac:dyDescent="0.25">
      <c r="A23" s="44" t="s">
        <v>223</v>
      </c>
      <c r="B23" s="94">
        <v>7330</v>
      </c>
      <c r="C23" s="95" t="s">
        <v>139</v>
      </c>
      <c r="D23" s="96"/>
      <c r="E23" s="15" t="s">
        <v>239</v>
      </c>
      <c r="F23" s="15"/>
      <c r="G23" s="99">
        <f>G24</f>
        <v>1000000</v>
      </c>
      <c r="H23" s="99">
        <f t="shared" si="0"/>
        <v>1000000</v>
      </c>
      <c r="I23" s="100"/>
    </row>
    <row r="24" spans="1:9" ht="27" x14ac:dyDescent="0.25">
      <c r="A24" s="18"/>
      <c r="B24" s="92">
        <v>3122</v>
      </c>
      <c r="C24" s="93"/>
      <c r="D24" s="48"/>
      <c r="E24" s="3" t="s">
        <v>240</v>
      </c>
      <c r="F24" s="3"/>
      <c r="G24" s="68">
        <v>1000000</v>
      </c>
      <c r="H24" s="68">
        <f t="shared" si="0"/>
        <v>1000000</v>
      </c>
      <c r="I24" s="12"/>
    </row>
    <row r="25" spans="1:9" ht="13.5" hidden="1" customHeight="1" x14ac:dyDescent="0.25">
      <c r="A25" s="18"/>
      <c r="B25" s="92"/>
      <c r="C25" s="93"/>
      <c r="D25" s="48"/>
      <c r="E25" s="3" t="s">
        <v>130</v>
      </c>
      <c r="F25" s="3"/>
      <c r="G25" s="68"/>
      <c r="H25" s="3"/>
      <c r="I25" s="12"/>
    </row>
    <row r="26" spans="1:9" ht="13.5" hidden="1" customHeight="1" x14ac:dyDescent="0.25">
      <c r="A26" s="18"/>
      <c r="B26" s="92"/>
      <c r="C26" s="93"/>
      <c r="D26" s="48"/>
      <c r="E26" s="3" t="s">
        <v>129</v>
      </c>
      <c r="F26" s="3"/>
      <c r="G26" s="80"/>
      <c r="H26" s="3"/>
      <c r="I26" s="12"/>
    </row>
    <row r="27" spans="1:9" ht="3" customHeight="1" x14ac:dyDescent="0.25">
      <c r="A27" s="18"/>
      <c r="B27" s="97"/>
      <c r="C27" s="47"/>
      <c r="D27" s="48"/>
      <c r="E27" s="3"/>
      <c r="F27" s="3"/>
      <c r="G27" s="68"/>
      <c r="H27" s="3"/>
      <c r="I27" s="12"/>
    </row>
    <row r="28" spans="1:9" s="5" customFormat="1" ht="14.25" x14ac:dyDescent="0.25">
      <c r="A28" s="25"/>
      <c r="B28" s="14"/>
      <c r="C28" s="46"/>
      <c r="D28" s="19"/>
      <c r="E28" s="4" t="s">
        <v>50</v>
      </c>
      <c r="F28" s="4"/>
      <c r="G28" s="78">
        <f>G23+G19</f>
        <v>2500000</v>
      </c>
      <c r="H28" s="78">
        <f>G28</f>
        <v>2500000</v>
      </c>
      <c r="I28" s="13"/>
    </row>
    <row r="29" spans="1:9" s="17" customFormat="1" ht="14.25" x14ac:dyDescent="0.25">
      <c r="A29" s="18" t="s">
        <v>218</v>
      </c>
      <c r="B29" s="18" t="s">
        <v>153</v>
      </c>
      <c r="C29" s="18" t="s">
        <v>105</v>
      </c>
      <c r="D29" s="10"/>
      <c r="E29" s="15" t="s">
        <v>140</v>
      </c>
      <c r="F29" s="15"/>
      <c r="G29" s="79">
        <f>G30+G31</f>
        <v>198900</v>
      </c>
      <c r="H29" s="79">
        <f>H30+H31</f>
        <v>198900</v>
      </c>
      <c r="I29" s="16"/>
    </row>
    <row r="30" spans="1:9" s="5" customFormat="1" ht="27" x14ac:dyDescent="0.25">
      <c r="A30" s="25"/>
      <c r="B30" s="14">
        <v>3132</v>
      </c>
      <c r="C30" s="46"/>
      <c r="D30" s="19"/>
      <c r="E30" s="3" t="s">
        <v>257</v>
      </c>
      <c r="F30" s="3"/>
      <c r="G30" s="68">
        <v>100000</v>
      </c>
      <c r="H30" s="68">
        <f t="shared" ref="H30:H52" si="1">G30</f>
        <v>100000</v>
      </c>
      <c r="I30" s="13"/>
    </row>
    <row r="31" spans="1:9" s="5" customFormat="1" ht="25.5" customHeight="1" x14ac:dyDescent="0.25">
      <c r="A31" s="25"/>
      <c r="B31" s="14">
        <v>3132</v>
      </c>
      <c r="C31" s="46"/>
      <c r="D31" s="19"/>
      <c r="E31" s="3" t="s">
        <v>258</v>
      </c>
      <c r="F31" s="4"/>
      <c r="G31" s="68">
        <v>98900</v>
      </c>
      <c r="H31" s="68">
        <f t="shared" si="1"/>
        <v>98900</v>
      </c>
      <c r="I31" s="13"/>
    </row>
    <row r="32" spans="1:9" s="101" customFormat="1" ht="38.25" x14ac:dyDescent="0.25">
      <c r="A32" s="44" t="s">
        <v>210</v>
      </c>
      <c r="B32" s="44" t="s">
        <v>138</v>
      </c>
      <c r="C32" s="44" t="s">
        <v>99</v>
      </c>
      <c r="D32" s="15"/>
      <c r="E32" s="98" t="s">
        <v>142</v>
      </c>
      <c r="F32" s="15"/>
      <c r="G32" s="99">
        <f>G33</f>
        <v>1500000</v>
      </c>
      <c r="H32" s="99">
        <f t="shared" si="1"/>
        <v>1500000</v>
      </c>
      <c r="I32" s="100"/>
    </row>
    <row r="33" spans="1:9" ht="40.5" x14ac:dyDescent="0.25">
      <c r="A33" s="18"/>
      <c r="B33" s="8">
        <v>3132</v>
      </c>
      <c r="C33" s="45"/>
      <c r="D33" s="8"/>
      <c r="E33" s="3" t="s">
        <v>241</v>
      </c>
      <c r="F33" s="3"/>
      <c r="G33" s="68">
        <v>1500000</v>
      </c>
      <c r="H33" s="68">
        <f t="shared" si="1"/>
        <v>1500000</v>
      </c>
      <c r="I33" s="12"/>
    </row>
    <row r="34" spans="1:9" ht="25.5" x14ac:dyDescent="0.25">
      <c r="A34" s="106" t="s">
        <v>215</v>
      </c>
      <c r="B34" s="106">
        <v>4060</v>
      </c>
      <c r="C34" s="106" t="s">
        <v>106</v>
      </c>
      <c r="D34" s="98"/>
      <c r="E34" s="98" t="s">
        <v>148</v>
      </c>
      <c r="F34" s="3"/>
      <c r="G34" s="79">
        <f>G35</f>
        <v>326630</v>
      </c>
      <c r="H34" s="79">
        <f>H35</f>
        <v>326630</v>
      </c>
      <c r="I34" s="12"/>
    </row>
    <row r="35" spans="1:9" ht="14.25" x14ac:dyDescent="0.25">
      <c r="A35" s="18"/>
      <c r="B35" s="8">
        <v>3132</v>
      </c>
      <c r="C35" s="45"/>
      <c r="D35" s="21"/>
      <c r="E35" s="3" t="s">
        <v>261</v>
      </c>
      <c r="F35" s="3"/>
      <c r="G35" s="68">
        <v>326630</v>
      </c>
      <c r="H35" s="78">
        <f t="shared" si="1"/>
        <v>326630</v>
      </c>
      <c r="I35" s="12"/>
    </row>
    <row r="36" spans="1:9" s="101" customFormat="1" ht="25.5" x14ac:dyDescent="0.25">
      <c r="A36" s="44" t="s">
        <v>225</v>
      </c>
      <c r="B36" s="15">
        <v>7461</v>
      </c>
      <c r="C36" s="44" t="s">
        <v>128</v>
      </c>
      <c r="D36" s="20"/>
      <c r="E36" s="15" t="s">
        <v>141</v>
      </c>
      <c r="F36" s="15"/>
      <c r="G36" s="99">
        <f>SUM(G37:G42)</f>
        <v>2428926</v>
      </c>
      <c r="H36" s="99">
        <f>SUM(H37:H42)</f>
        <v>2428926</v>
      </c>
      <c r="I36" s="100"/>
    </row>
    <row r="37" spans="1:9" x14ac:dyDescent="0.25">
      <c r="A37" s="18"/>
      <c r="B37" s="8">
        <v>3132</v>
      </c>
      <c r="C37" s="45"/>
      <c r="D37" s="21"/>
      <c r="E37" s="3" t="s">
        <v>295</v>
      </c>
      <c r="F37" s="3"/>
      <c r="G37" s="68">
        <v>386747</v>
      </c>
      <c r="H37" s="68">
        <f t="shared" si="1"/>
        <v>386747</v>
      </c>
      <c r="I37" s="12"/>
    </row>
    <row r="38" spans="1:9" x14ac:dyDescent="0.25">
      <c r="A38" s="18"/>
      <c r="B38" s="8">
        <v>3132</v>
      </c>
      <c r="C38" s="45"/>
      <c r="D38" s="21"/>
      <c r="E38" s="3" t="s">
        <v>296</v>
      </c>
      <c r="F38" s="3"/>
      <c r="G38" s="68">
        <v>394542</v>
      </c>
      <c r="H38" s="68">
        <f t="shared" si="1"/>
        <v>394542</v>
      </c>
      <c r="I38" s="12"/>
    </row>
    <row r="39" spans="1:9" x14ac:dyDescent="0.25">
      <c r="A39" s="18"/>
      <c r="B39" s="8">
        <v>3132</v>
      </c>
      <c r="C39" s="45"/>
      <c r="D39" s="21"/>
      <c r="E39" s="3" t="s">
        <v>338</v>
      </c>
      <c r="F39" s="3"/>
      <c r="G39" s="68">
        <v>19981</v>
      </c>
      <c r="H39" s="68">
        <f t="shared" si="1"/>
        <v>19981</v>
      </c>
      <c r="I39" s="12"/>
    </row>
    <row r="40" spans="1:9" x14ac:dyDescent="0.25">
      <c r="A40" s="18"/>
      <c r="B40" s="8">
        <v>3132</v>
      </c>
      <c r="C40" s="45"/>
      <c r="D40" s="21"/>
      <c r="E40" s="3" t="s">
        <v>339</v>
      </c>
      <c r="F40" s="3"/>
      <c r="G40" s="68">
        <v>30019</v>
      </c>
      <c r="H40" s="68">
        <f t="shared" si="1"/>
        <v>30019</v>
      </c>
      <c r="I40" s="12"/>
    </row>
    <row r="41" spans="1:9" x14ac:dyDescent="0.25">
      <c r="A41" s="18"/>
      <c r="B41" s="8">
        <v>3132</v>
      </c>
      <c r="C41" s="45"/>
      <c r="D41" s="21"/>
      <c r="E41" s="3" t="s">
        <v>297</v>
      </c>
      <c r="F41" s="3"/>
      <c r="G41" s="68">
        <v>397620</v>
      </c>
      <c r="H41" s="68">
        <f t="shared" si="1"/>
        <v>397620</v>
      </c>
      <c r="I41" s="12"/>
    </row>
    <row r="42" spans="1:9" x14ac:dyDescent="0.25">
      <c r="A42" s="18"/>
      <c r="B42" s="8">
        <v>3132</v>
      </c>
      <c r="C42" s="45"/>
      <c r="D42" s="21"/>
      <c r="E42" s="3" t="s">
        <v>298</v>
      </c>
      <c r="F42" s="3"/>
      <c r="G42" s="68">
        <v>1200017</v>
      </c>
      <c r="H42" s="68">
        <f t="shared" si="1"/>
        <v>1200017</v>
      </c>
      <c r="I42" s="12"/>
    </row>
    <row r="43" spans="1:9" s="17" customFormat="1" ht="14.25" customHeight="1" x14ac:dyDescent="0.25">
      <c r="A43" s="26"/>
      <c r="B43" s="15"/>
      <c r="C43" s="44"/>
      <c r="D43" s="15"/>
      <c r="E43" s="4" t="s">
        <v>46</v>
      </c>
      <c r="F43" s="8"/>
      <c r="G43" s="81">
        <f>G29+G32+G34+G36</f>
        <v>4454456</v>
      </c>
      <c r="H43" s="81">
        <f>H29+H32+H34+H36</f>
        <v>4454456</v>
      </c>
      <c r="I43" s="16"/>
    </row>
    <row r="44" spans="1:9" ht="4.5" customHeight="1" x14ac:dyDescent="0.25">
      <c r="A44" s="18"/>
      <c r="B44" s="8"/>
      <c r="C44" s="45"/>
      <c r="D44" s="8"/>
      <c r="E44" s="3"/>
      <c r="F44" s="3"/>
      <c r="G44" s="68"/>
      <c r="H44" s="78"/>
      <c r="I44" s="12"/>
    </row>
    <row r="45" spans="1:9" s="101" customFormat="1" ht="24" customHeight="1" x14ac:dyDescent="0.25">
      <c r="A45" s="44" t="s">
        <v>223</v>
      </c>
      <c r="B45" s="94">
        <v>7330</v>
      </c>
      <c r="C45" s="95" t="s">
        <v>139</v>
      </c>
      <c r="D45" s="96"/>
      <c r="E45" s="15" t="s">
        <v>239</v>
      </c>
      <c r="F45" s="15"/>
      <c r="G45" s="99">
        <f>G47+G46</f>
        <v>1140500</v>
      </c>
      <c r="H45" s="99">
        <f>H47+H46</f>
        <v>1140500</v>
      </c>
      <c r="I45" s="100"/>
    </row>
    <row r="46" spans="1:9" s="101" customFormat="1" ht="24" customHeight="1" x14ac:dyDescent="0.25">
      <c r="A46" s="44"/>
      <c r="B46" s="94">
        <v>3142</v>
      </c>
      <c r="C46" s="95"/>
      <c r="D46" s="96"/>
      <c r="E46" s="15" t="s">
        <v>262</v>
      </c>
      <c r="F46" s="15"/>
      <c r="G46" s="99">
        <v>140500</v>
      </c>
      <c r="H46" s="68">
        <f t="shared" si="1"/>
        <v>140500</v>
      </c>
      <c r="I46" s="100"/>
    </row>
    <row r="47" spans="1:9" ht="14.25" customHeight="1" x14ac:dyDescent="0.25">
      <c r="A47" s="18"/>
      <c r="B47" s="8">
        <v>3142</v>
      </c>
      <c r="C47" s="45"/>
      <c r="D47" s="8"/>
      <c r="E47" s="3" t="s">
        <v>244</v>
      </c>
      <c r="F47" s="3"/>
      <c r="G47" s="68">
        <v>1000000</v>
      </c>
      <c r="H47" s="68">
        <f t="shared" si="1"/>
        <v>1000000</v>
      </c>
      <c r="I47" s="12"/>
    </row>
    <row r="48" spans="1:9" s="5" customFormat="1" ht="14.25" x14ac:dyDescent="0.25">
      <c r="A48" s="25"/>
      <c r="B48" s="14"/>
      <c r="C48" s="46"/>
      <c r="D48" s="14"/>
      <c r="E48" s="4" t="s">
        <v>45</v>
      </c>
      <c r="F48" s="4"/>
      <c r="G48" s="78">
        <f>G45</f>
        <v>1140500</v>
      </c>
      <c r="H48" s="78">
        <f t="shared" si="1"/>
        <v>1140500</v>
      </c>
      <c r="I48" s="13"/>
    </row>
    <row r="49" spans="1:9" s="17" customFormat="1" ht="28.5" x14ac:dyDescent="0.25">
      <c r="A49" s="26" t="s">
        <v>300</v>
      </c>
      <c r="B49" s="6">
        <v>6013</v>
      </c>
      <c r="C49" s="26" t="s">
        <v>105</v>
      </c>
      <c r="D49" s="6"/>
      <c r="E49" s="6" t="s">
        <v>301</v>
      </c>
      <c r="F49" s="6"/>
      <c r="G49" s="79">
        <f>SUM(G50:G52)</f>
        <v>65566</v>
      </c>
      <c r="H49" s="79">
        <f>SUM(H50:H52)</f>
        <v>65566</v>
      </c>
      <c r="I49" s="16"/>
    </row>
    <row r="50" spans="1:9" s="17" customFormat="1" ht="27" x14ac:dyDescent="0.25">
      <c r="A50" s="26"/>
      <c r="B50" s="3">
        <v>3210</v>
      </c>
      <c r="C50" s="26"/>
      <c r="D50" s="6"/>
      <c r="E50" s="3" t="s">
        <v>302</v>
      </c>
      <c r="F50" s="6"/>
      <c r="G50" s="79">
        <v>28066</v>
      </c>
      <c r="H50" s="68">
        <f t="shared" si="1"/>
        <v>28066</v>
      </c>
      <c r="I50" s="16"/>
    </row>
    <row r="51" spans="1:9" s="17" customFormat="1" ht="27" x14ac:dyDescent="0.25">
      <c r="A51" s="26"/>
      <c r="B51" s="3">
        <v>3210</v>
      </c>
      <c r="C51" s="26"/>
      <c r="D51" s="6"/>
      <c r="E51" s="3" t="s">
        <v>351</v>
      </c>
      <c r="F51" s="6"/>
      <c r="G51" s="79">
        <v>25000</v>
      </c>
      <c r="H51" s="68">
        <f t="shared" si="1"/>
        <v>25000</v>
      </c>
      <c r="I51" s="16"/>
    </row>
    <row r="52" spans="1:9" ht="27" x14ac:dyDescent="0.25">
      <c r="A52" s="3"/>
      <c r="B52" s="3">
        <v>3210</v>
      </c>
      <c r="C52" s="18"/>
      <c r="D52" s="3"/>
      <c r="E52" s="3" t="s">
        <v>303</v>
      </c>
      <c r="F52" s="3"/>
      <c r="G52" s="68">
        <v>12500</v>
      </c>
      <c r="H52" s="68">
        <f t="shared" si="1"/>
        <v>12500</v>
      </c>
      <c r="I52" s="16"/>
    </row>
    <row r="53" spans="1:9" s="17" customFormat="1" ht="28.5" x14ac:dyDescent="0.25">
      <c r="A53" s="26" t="s">
        <v>285</v>
      </c>
      <c r="B53" s="6">
        <v>7366</v>
      </c>
      <c r="C53" s="26" t="s">
        <v>126</v>
      </c>
      <c r="D53" s="6"/>
      <c r="E53" s="6" t="s">
        <v>286</v>
      </c>
      <c r="F53" s="6"/>
      <c r="G53" s="79">
        <f>SUM(G54:G54)</f>
        <v>3053368</v>
      </c>
      <c r="H53" s="79">
        <f>SUM(H54:H54)</f>
        <v>3053368</v>
      </c>
      <c r="I53" s="16"/>
    </row>
    <row r="54" spans="1:9" ht="67.5" x14ac:dyDescent="0.25">
      <c r="A54" s="3"/>
      <c r="B54" s="3">
        <v>3210</v>
      </c>
      <c r="C54" s="18"/>
      <c r="D54" s="3"/>
      <c r="E54" s="3" t="s">
        <v>304</v>
      </c>
      <c r="F54" s="3"/>
      <c r="G54" s="68">
        <v>3053368</v>
      </c>
      <c r="H54" s="68">
        <f>G54</f>
        <v>3053368</v>
      </c>
      <c r="I54" s="16"/>
    </row>
    <row r="55" spans="1:9" s="5" customFormat="1" ht="14.25" x14ac:dyDescent="0.25">
      <c r="A55" s="4"/>
      <c r="B55" s="4"/>
      <c r="C55" s="25"/>
      <c r="D55" s="4"/>
      <c r="E55" s="4" t="s">
        <v>119</v>
      </c>
      <c r="F55" s="4"/>
      <c r="G55" s="78">
        <f>G49+G53</f>
        <v>3118934</v>
      </c>
      <c r="H55" s="78">
        <f>H49+H53</f>
        <v>3118934</v>
      </c>
      <c r="I55" s="16"/>
    </row>
    <row r="56" spans="1:9" s="5" customFormat="1" ht="4.5" customHeight="1" x14ac:dyDescent="0.25">
      <c r="A56" s="25"/>
      <c r="B56" s="14"/>
      <c r="C56" s="46"/>
      <c r="D56" s="14"/>
      <c r="E56" s="4"/>
      <c r="F56" s="4"/>
      <c r="G56" s="78"/>
      <c r="H56" s="78"/>
      <c r="I56" s="13"/>
    </row>
    <row r="57" spans="1:9" s="5" customFormat="1" ht="14.25" customHeight="1" x14ac:dyDescent="0.25">
      <c r="A57" s="85" t="s">
        <v>191</v>
      </c>
      <c r="B57" s="86" t="s">
        <v>191</v>
      </c>
      <c r="C57" s="87" t="s">
        <v>191</v>
      </c>
      <c r="D57" s="14" t="s">
        <v>207</v>
      </c>
      <c r="E57" s="85" t="s">
        <v>191</v>
      </c>
      <c r="F57" s="85" t="s">
        <v>191</v>
      </c>
      <c r="G57" s="88" t="s">
        <v>191</v>
      </c>
      <c r="H57" s="78">
        <f>H12</f>
        <v>11764990</v>
      </c>
      <c r="I57" s="88" t="s">
        <v>191</v>
      </c>
    </row>
    <row r="58" spans="1:9" ht="3.75" customHeight="1" x14ac:dyDescent="0.25"/>
    <row r="60" spans="1:9" ht="13.5" customHeight="1" x14ac:dyDescent="0.25">
      <c r="A60" s="256" t="s">
        <v>177</v>
      </c>
      <c r="B60" s="256"/>
      <c r="C60" s="256"/>
      <c r="D60" s="256"/>
      <c r="E60" s="256"/>
      <c r="F60" s="256"/>
      <c r="G60" s="256"/>
    </row>
  </sheetData>
  <mergeCells count="14">
    <mergeCell ref="A60:G60"/>
    <mergeCell ref="A8:A10"/>
    <mergeCell ref="E8:E10"/>
    <mergeCell ref="G8:G10"/>
    <mergeCell ref="D8:D10"/>
    <mergeCell ref="C8:C10"/>
    <mergeCell ref="I8:I10"/>
    <mergeCell ref="F8:F10"/>
    <mergeCell ref="G1:H1"/>
    <mergeCell ref="B8:B10"/>
    <mergeCell ref="B5:I5"/>
    <mergeCell ref="H8:H10"/>
    <mergeCell ref="F2:I2"/>
    <mergeCell ref="F3:I3"/>
  </mergeCells>
  <pageMargins left="0.11811023622047245" right="0.11811023622047245" top="0.19685039370078741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workbookViewId="0">
      <selection activeCell="A5" sqref="A5"/>
    </sheetView>
  </sheetViews>
  <sheetFormatPr defaultRowHeight="15" x14ac:dyDescent="0.25"/>
  <cols>
    <col min="1" max="1" width="8.7109375" customWidth="1"/>
    <col min="2" max="2" width="46.42578125" customWidth="1"/>
    <col min="3" max="3" width="11.140625" customWidth="1"/>
    <col min="4" max="5" width="10.85546875" customWidth="1"/>
    <col min="6" max="6" width="11.140625" customWidth="1"/>
  </cols>
  <sheetData>
    <row r="1" spans="1:6" s="189" customFormat="1" ht="3" customHeight="1" x14ac:dyDescent="0.25"/>
    <row r="2" spans="1:6" x14ac:dyDescent="0.25">
      <c r="A2" s="282" t="s">
        <v>306</v>
      </c>
      <c r="B2" s="282"/>
      <c r="C2" s="282"/>
      <c r="D2" s="282"/>
      <c r="E2" s="282"/>
      <c r="F2" s="282"/>
    </row>
    <row r="3" spans="1:6" x14ac:dyDescent="0.25">
      <c r="A3" s="282" t="s">
        <v>307</v>
      </c>
      <c r="B3" s="282"/>
      <c r="C3" s="282"/>
      <c r="D3" s="282"/>
      <c r="E3" s="282"/>
      <c r="F3" s="282"/>
    </row>
    <row r="4" spans="1:6" s="190" customFormat="1" ht="21" customHeight="1" x14ac:dyDescent="0.25">
      <c r="A4" s="283" t="s">
        <v>350</v>
      </c>
      <c r="B4" s="283"/>
      <c r="C4" s="283"/>
      <c r="D4" s="283"/>
      <c r="E4" s="283"/>
      <c r="F4" s="283"/>
    </row>
    <row r="5" spans="1:6" x14ac:dyDescent="0.25">
      <c r="E5" s="247" t="s">
        <v>315</v>
      </c>
      <c r="F5" s="247"/>
    </row>
    <row r="6" spans="1:6" s="191" customFormat="1" ht="12.75" customHeight="1" x14ac:dyDescent="0.2">
      <c r="A6" s="258" t="s">
        <v>1</v>
      </c>
      <c r="B6" s="258" t="s">
        <v>308</v>
      </c>
      <c r="C6" s="258" t="s">
        <v>30</v>
      </c>
      <c r="D6" s="258" t="s">
        <v>2</v>
      </c>
      <c r="E6" s="264" t="s">
        <v>3</v>
      </c>
      <c r="F6" s="269"/>
    </row>
    <row r="7" spans="1:6" s="191" customFormat="1" ht="25.5" x14ac:dyDescent="0.2">
      <c r="A7" s="260"/>
      <c r="B7" s="260"/>
      <c r="C7" s="260"/>
      <c r="D7" s="260"/>
      <c r="E7" s="192" t="s">
        <v>30</v>
      </c>
      <c r="F7" s="192" t="s">
        <v>54</v>
      </c>
    </row>
    <row r="8" spans="1:6" x14ac:dyDescent="0.2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s="194" customFormat="1" hidden="1" x14ac:dyDescent="0.25">
      <c r="A9" s="126">
        <v>10000000</v>
      </c>
      <c r="B9" s="127" t="s">
        <v>4</v>
      </c>
      <c r="C9" s="193">
        <f>SUM(D9:E9)</f>
        <v>0</v>
      </c>
      <c r="D9" s="193">
        <f>D10+D12+D16+D22+D28+D46</f>
        <v>0</v>
      </c>
      <c r="E9" s="193">
        <f>E10+E12+E16+E22+E28+E46</f>
        <v>0</v>
      </c>
      <c r="F9" s="193">
        <f>F10+F12+F16+F22+F28+F46</f>
        <v>0</v>
      </c>
    </row>
    <row r="10" spans="1:6" ht="15.75" hidden="1" customHeight="1" x14ac:dyDescent="0.3">
      <c r="A10" s="195">
        <v>11020000</v>
      </c>
      <c r="B10" s="196" t="s">
        <v>55</v>
      </c>
      <c r="C10" s="197">
        <f>SUM(D10:E10)</f>
        <v>0</v>
      </c>
      <c r="D10" s="198">
        <f>D11</f>
        <v>0</v>
      </c>
      <c r="E10" s="198">
        <f>E11</f>
        <v>0</v>
      </c>
      <c r="F10" s="198">
        <f>F11</f>
        <v>0</v>
      </c>
    </row>
    <row r="11" spans="1:6" ht="25.5" hidden="1" x14ac:dyDescent="0.25">
      <c r="A11" s="131">
        <v>11020200</v>
      </c>
      <c r="B11" s="131" t="s">
        <v>5</v>
      </c>
      <c r="C11" s="197">
        <f>SUM(D11:E11)</f>
        <v>0</v>
      </c>
      <c r="D11" s="197"/>
      <c r="E11" s="197"/>
      <c r="F11" s="197"/>
    </row>
    <row r="12" spans="1:6" s="194" customFormat="1" hidden="1" x14ac:dyDescent="0.25">
      <c r="A12" s="132">
        <v>12000000</v>
      </c>
      <c r="B12" s="199" t="s">
        <v>56</v>
      </c>
      <c r="C12" s="193">
        <f t="shared" ref="C12:C82" si="0">SUM(D12:E12)</f>
        <v>0</v>
      </c>
      <c r="D12" s="193">
        <f>D13</f>
        <v>0</v>
      </c>
      <c r="E12" s="193">
        <f>E13</f>
        <v>0</v>
      </c>
      <c r="F12" s="193">
        <f>F13</f>
        <v>0</v>
      </c>
    </row>
    <row r="13" spans="1:6" s="194" customFormat="1" ht="24.75" hidden="1" customHeight="1" x14ac:dyDescent="0.25">
      <c r="A13" s="200">
        <v>12020000</v>
      </c>
      <c r="B13" s="201" t="s">
        <v>57</v>
      </c>
      <c r="C13" s="193">
        <f t="shared" si="0"/>
        <v>0</v>
      </c>
      <c r="D13" s="193">
        <f>SUM(D14:D15)</f>
        <v>0</v>
      </c>
      <c r="E13" s="193">
        <f>SUM(E14:E15)</f>
        <v>0</v>
      </c>
      <c r="F13" s="193">
        <f>SUM(F14:F15)</f>
        <v>0</v>
      </c>
    </row>
    <row r="14" spans="1:6" ht="32.25" hidden="1" customHeight="1" x14ac:dyDescent="0.25">
      <c r="A14" s="8">
        <v>12020100</v>
      </c>
      <c r="B14" s="202" t="s">
        <v>58</v>
      </c>
      <c r="C14" s="197">
        <f t="shared" si="0"/>
        <v>0</v>
      </c>
      <c r="D14" s="197">
        <f>'[1]Доходи рік'!$C23/1000</f>
        <v>0</v>
      </c>
      <c r="E14" s="197"/>
      <c r="F14" s="197"/>
    </row>
    <row r="15" spans="1:6" ht="25.5" hidden="1" x14ac:dyDescent="0.25">
      <c r="A15" s="8">
        <v>12020200</v>
      </c>
      <c r="B15" s="202" t="s">
        <v>59</v>
      </c>
      <c r="C15" s="197">
        <f t="shared" si="0"/>
        <v>0</v>
      </c>
      <c r="D15" s="197">
        <f>'[1]Доходи рік'!$C24/1000</f>
        <v>0</v>
      </c>
      <c r="E15" s="197"/>
      <c r="F15" s="197"/>
    </row>
    <row r="16" spans="1:6" s="194" customFormat="1" ht="27" hidden="1" x14ac:dyDescent="0.3">
      <c r="A16" s="195">
        <v>13000000</v>
      </c>
      <c r="B16" s="196" t="s">
        <v>60</v>
      </c>
      <c r="C16" s="193">
        <f t="shared" si="0"/>
        <v>0</v>
      </c>
      <c r="D16" s="193">
        <f>D17</f>
        <v>0</v>
      </c>
      <c r="E16" s="193">
        <f>E17</f>
        <v>0</v>
      </c>
      <c r="F16" s="193">
        <f>F17</f>
        <v>0</v>
      </c>
    </row>
    <row r="17" spans="1:6" hidden="1" x14ac:dyDescent="0.25">
      <c r="A17" s="203">
        <v>13010000</v>
      </c>
      <c r="B17" s="204" t="s">
        <v>61</v>
      </c>
      <c r="C17" s="197">
        <f t="shared" si="0"/>
        <v>0</v>
      </c>
      <c r="D17" s="197">
        <f>SUM(D18:D21)</f>
        <v>0</v>
      </c>
      <c r="E17" s="197">
        <f>SUM(E18:E21)</f>
        <v>0</v>
      </c>
      <c r="F17" s="197">
        <f>SUM(F18:F21)</f>
        <v>0</v>
      </c>
    </row>
    <row r="18" spans="1:6" ht="51" hidden="1" x14ac:dyDescent="0.25">
      <c r="A18" s="203">
        <v>13010200</v>
      </c>
      <c r="B18" s="204" t="s">
        <v>62</v>
      </c>
      <c r="C18" s="197">
        <f t="shared" si="0"/>
        <v>0</v>
      </c>
      <c r="D18" s="197">
        <f>'[1]Доходи рік'!$C27/1000</f>
        <v>0</v>
      </c>
      <c r="E18" s="197"/>
      <c r="F18" s="197"/>
    </row>
    <row r="19" spans="1:6" ht="25.5" hidden="1" customHeight="1" x14ac:dyDescent="0.25">
      <c r="A19" s="203">
        <v>13020200</v>
      </c>
      <c r="B19" s="204" t="s">
        <v>63</v>
      </c>
      <c r="C19" s="197">
        <f t="shared" si="0"/>
        <v>0</v>
      </c>
      <c r="D19" s="197">
        <f>'[1]Доходи рік'!$C28/1000</f>
        <v>0</v>
      </c>
      <c r="E19" s="197"/>
      <c r="F19" s="197"/>
    </row>
    <row r="20" spans="1:6" ht="25.5" hidden="1" x14ac:dyDescent="0.25">
      <c r="A20" s="203">
        <v>13030200</v>
      </c>
      <c r="B20" s="204" t="s">
        <v>64</v>
      </c>
      <c r="C20" s="197">
        <f t="shared" si="0"/>
        <v>0</v>
      </c>
      <c r="D20" s="197">
        <f>'[1]Доходи рік'!$C29/1000</f>
        <v>0</v>
      </c>
      <c r="E20" s="197"/>
      <c r="F20" s="197"/>
    </row>
    <row r="21" spans="1:6" ht="25.5" hidden="1" x14ac:dyDescent="0.25">
      <c r="A21" s="203">
        <v>13030600</v>
      </c>
      <c r="B21" s="204" t="s">
        <v>65</v>
      </c>
      <c r="C21" s="197">
        <f t="shared" si="0"/>
        <v>0</v>
      </c>
      <c r="D21" s="197">
        <f>'[1]Доходи рік'!$C30/1000</f>
        <v>0</v>
      </c>
      <c r="E21" s="197"/>
      <c r="F21" s="197"/>
    </row>
    <row r="22" spans="1:6" s="194" customFormat="1" hidden="1" x14ac:dyDescent="0.25">
      <c r="A22" s="205">
        <v>14000000</v>
      </c>
      <c r="B22" s="199" t="s">
        <v>66</v>
      </c>
      <c r="C22" s="193">
        <f t="shared" si="0"/>
        <v>0</v>
      </c>
      <c r="D22" s="193">
        <f>D27+D23+D25</f>
        <v>0</v>
      </c>
      <c r="E22" s="193">
        <f>E27+E23+E25</f>
        <v>0</v>
      </c>
      <c r="F22" s="193">
        <f>F27+F23+F25</f>
        <v>0</v>
      </c>
    </row>
    <row r="23" spans="1:6" s="206" customFormat="1" ht="27" hidden="1" x14ac:dyDescent="0.25">
      <c r="A23" s="141">
        <v>14020000</v>
      </c>
      <c r="B23" s="141" t="s">
        <v>135</v>
      </c>
      <c r="C23" s="198">
        <f t="shared" si="0"/>
        <v>0</v>
      </c>
      <c r="D23" s="198">
        <f>D24</f>
        <v>0</v>
      </c>
      <c r="E23" s="198">
        <f>E24</f>
        <v>0</v>
      </c>
      <c r="F23" s="198">
        <f>F24</f>
        <v>0</v>
      </c>
    </row>
    <row r="24" spans="1:6" s="194" customFormat="1" hidden="1" x14ac:dyDescent="0.25">
      <c r="A24" s="131">
        <v>14021900</v>
      </c>
      <c r="B24" s="131" t="s">
        <v>136</v>
      </c>
      <c r="C24" s="197">
        <f t="shared" si="0"/>
        <v>0</v>
      </c>
      <c r="D24" s="197"/>
      <c r="E24" s="197"/>
      <c r="F24" s="197"/>
    </row>
    <row r="25" spans="1:6" s="206" customFormat="1" ht="27" hidden="1" x14ac:dyDescent="0.25">
      <c r="A25" s="141">
        <v>14030000</v>
      </c>
      <c r="B25" s="141" t="s">
        <v>137</v>
      </c>
      <c r="C25" s="198">
        <f t="shared" si="0"/>
        <v>0</v>
      </c>
      <c r="D25" s="198"/>
      <c r="E25" s="198">
        <f>E26</f>
        <v>0</v>
      </c>
      <c r="F25" s="198">
        <f>F26</f>
        <v>0</v>
      </c>
    </row>
    <row r="26" spans="1:6" s="194" customFormat="1" hidden="1" x14ac:dyDescent="0.25">
      <c r="A26" s="131">
        <v>14031900</v>
      </c>
      <c r="B26" s="131" t="s">
        <v>136</v>
      </c>
      <c r="C26" s="197">
        <f t="shared" si="0"/>
        <v>0</v>
      </c>
      <c r="D26" s="197"/>
      <c r="E26" s="197"/>
      <c r="F26" s="197"/>
    </row>
    <row r="27" spans="1:6" s="209" customFormat="1" ht="27" hidden="1" x14ac:dyDescent="0.25">
      <c r="A27" s="207">
        <v>14040000</v>
      </c>
      <c r="B27" s="208" t="s">
        <v>67</v>
      </c>
      <c r="C27" s="198">
        <f t="shared" si="0"/>
        <v>0</v>
      </c>
      <c r="D27" s="198"/>
      <c r="E27" s="198"/>
      <c r="F27" s="198"/>
    </row>
    <row r="28" spans="1:6" s="194" customFormat="1" ht="17.25" hidden="1" customHeight="1" x14ac:dyDescent="0.25">
      <c r="A28" s="14">
        <v>18000000</v>
      </c>
      <c r="B28" s="199" t="s">
        <v>68</v>
      </c>
      <c r="C28" s="193">
        <f t="shared" si="0"/>
        <v>0</v>
      </c>
      <c r="D28" s="193">
        <f>D29+D40+D42</f>
        <v>0</v>
      </c>
      <c r="E28" s="193">
        <f>E29+E40+E42</f>
        <v>0</v>
      </c>
      <c r="F28" s="193">
        <f>F29+F40+F42</f>
        <v>0</v>
      </c>
    </row>
    <row r="29" spans="1:6" hidden="1" x14ac:dyDescent="0.25">
      <c r="A29" s="8">
        <v>18010000</v>
      </c>
      <c r="B29" s="202" t="s">
        <v>69</v>
      </c>
      <c r="C29" s="197">
        <f t="shared" si="0"/>
        <v>0</v>
      </c>
      <c r="D29" s="197">
        <f>SUM(D30:D39)</f>
        <v>0</v>
      </c>
      <c r="E29" s="197">
        <f>SUM(E30:E39)</f>
        <v>0</v>
      </c>
      <c r="F29" s="197">
        <f>SUM(F30:F39)</f>
        <v>0</v>
      </c>
    </row>
    <row r="30" spans="1:6" ht="38.25" hidden="1" x14ac:dyDescent="0.25">
      <c r="A30" s="8">
        <v>18010100</v>
      </c>
      <c r="B30" s="202" t="s">
        <v>70</v>
      </c>
      <c r="C30" s="197">
        <f t="shared" si="0"/>
        <v>0</v>
      </c>
      <c r="D30" s="197"/>
      <c r="E30" s="197"/>
      <c r="F30" s="197"/>
    </row>
    <row r="31" spans="1:6" ht="39" hidden="1" customHeight="1" x14ac:dyDescent="0.25">
      <c r="A31" s="8">
        <v>18010200</v>
      </c>
      <c r="B31" s="202" t="s">
        <v>71</v>
      </c>
      <c r="C31" s="197">
        <f t="shared" si="0"/>
        <v>0</v>
      </c>
      <c r="D31" s="197"/>
      <c r="E31" s="197"/>
      <c r="F31" s="197"/>
    </row>
    <row r="32" spans="1:6" ht="38.25" hidden="1" x14ac:dyDescent="0.25">
      <c r="A32" s="8">
        <v>18010300</v>
      </c>
      <c r="B32" s="202" t="s">
        <v>72</v>
      </c>
      <c r="C32" s="197">
        <f t="shared" si="0"/>
        <v>0</v>
      </c>
      <c r="D32" s="197"/>
      <c r="E32" s="197"/>
      <c r="F32" s="197"/>
    </row>
    <row r="33" spans="1:6" ht="38.25" hidden="1" x14ac:dyDescent="0.25">
      <c r="A33" s="147">
        <v>18010400</v>
      </c>
      <c r="B33" s="202" t="s">
        <v>73</v>
      </c>
      <c r="C33" s="197">
        <f t="shared" si="0"/>
        <v>0</v>
      </c>
      <c r="D33" s="197"/>
      <c r="E33" s="197"/>
      <c r="F33" s="197"/>
    </row>
    <row r="34" spans="1:6" hidden="1" x14ac:dyDescent="0.25">
      <c r="A34" s="147">
        <v>18010500</v>
      </c>
      <c r="B34" s="202" t="s">
        <v>6</v>
      </c>
      <c r="C34" s="197">
        <f t="shared" si="0"/>
        <v>0</v>
      </c>
      <c r="D34" s="197"/>
      <c r="E34" s="197"/>
      <c r="F34" s="197"/>
    </row>
    <row r="35" spans="1:6" hidden="1" x14ac:dyDescent="0.25">
      <c r="A35" s="147">
        <v>18010600</v>
      </c>
      <c r="B35" s="202" t="s">
        <v>7</v>
      </c>
      <c r="C35" s="197">
        <f t="shared" si="0"/>
        <v>0</v>
      </c>
      <c r="D35" s="197"/>
      <c r="E35" s="197"/>
      <c r="F35" s="197"/>
    </row>
    <row r="36" spans="1:6" hidden="1" x14ac:dyDescent="0.25">
      <c r="A36" s="147">
        <v>18010700</v>
      </c>
      <c r="B36" s="202" t="s">
        <v>8</v>
      </c>
      <c r="C36" s="197">
        <f t="shared" si="0"/>
        <v>0</v>
      </c>
      <c r="D36" s="197"/>
      <c r="E36" s="197"/>
      <c r="F36" s="197"/>
    </row>
    <row r="37" spans="1:6" ht="15.75" hidden="1" customHeight="1" x14ac:dyDescent="0.25">
      <c r="A37" s="147">
        <v>18010900</v>
      </c>
      <c r="B37" s="147" t="s">
        <v>9</v>
      </c>
      <c r="C37" s="197">
        <f t="shared" si="0"/>
        <v>0</v>
      </c>
      <c r="D37" s="197"/>
      <c r="E37" s="197"/>
      <c r="F37" s="197"/>
    </row>
    <row r="38" spans="1:6" s="210" customFormat="1" ht="12.75" hidden="1" customHeight="1" x14ac:dyDescent="0.15">
      <c r="A38" s="148">
        <v>18011000</v>
      </c>
      <c r="B38" s="202" t="s">
        <v>74</v>
      </c>
      <c r="C38" s="197">
        <f t="shared" si="0"/>
        <v>0</v>
      </c>
      <c r="D38" s="197"/>
      <c r="E38" s="10"/>
      <c r="F38" s="10"/>
    </row>
    <row r="39" spans="1:6" s="210" customFormat="1" ht="15.75" hidden="1" customHeight="1" x14ac:dyDescent="0.15">
      <c r="A39" s="148">
        <v>18011100</v>
      </c>
      <c r="B39" s="202" t="s">
        <v>75</v>
      </c>
      <c r="C39" s="197">
        <f t="shared" si="0"/>
        <v>0</v>
      </c>
      <c r="D39" s="197"/>
      <c r="E39" s="211"/>
      <c r="F39" s="10"/>
    </row>
    <row r="40" spans="1:6" s="194" customFormat="1" hidden="1" x14ac:dyDescent="0.25">
      <c r="A40" s="150">
        <v>18030000</v>
      </c>
      <c r="B40" s="201" t="s">
        <v>76</v>
      </c>
      <c r="C40" s="193">
        <f t="shared" si="0"/>
        <v>0</v>
      </c>
      <c r="D40" s="212">
        <f>D41</f>
        <v>0</v>
      </c>
      <c r="E40" s="212">
        <f>E41</f>
        <v>0</v>
      </c>
      <c r="F40" s="212">
        <f>F41</f>
        <v>0</v>
      </c>
    </row>
    <row r="41" spans="1:6" hidden="1" x14ac:dyDescent="0.25">
      <c r="A41" s="148">
        <v>18030100</v>
      </c>
      <c r="B41" s="148" t="s">
        <v>10</v>
      </c>
      <c r="C41" s="197">
        <f t="shared" si="0"/>
        <v>0</v>
      </c>
      <c r="D41" s="197"/>
      <c r="E41" s="197"/>
      <c r="F41" s="197"/>
    </row>
    <row r="42" spans="1:6" s="194" customFormat="1" hidden="1" x14ac:dyDescent="0.25">
      <c r="A42" s="15">
        <v>18050000</v>
      </c>
      <c r="B42" s="15" t="s">
        <v>11</v>
      </c>
      <c r="C42" s="193">
        <f t="shared" si="0"/>
        <v>0</v>
      </c>
      <c r="D42" s="193">
        <f>SUM(D43:D45)</f>
        <v>0</v>
      </c>
      <c r="E42" s="193">
        <f>SUM(E43:E45)</f>
        <v>0</v>
      </c>
      <c r="F42" s="193">
        <f>SUM(F43:F45)</f>
        <v>0</v>
      </c>
    </row>
    <row r="43" spans="1:6" hidden="1" x14ac:dyDescent="0.25">
      <c r="A43" s="8">
        <v>18050300</v>
      </c>
      <c r="B43" s="8" t="s">
        <v>12</v>
      </c>
      <c r="C43" s="197">
        <f t="shared" si="0"/>
        <v>0</v>
      </c>
      <c r="D43" s="197"/>
      <c r="E43" s="197"/>
      <c r="F43" s="197"/>
    </row>
    <row r="44" spans="1:6" hidden="1" x14ac:dyDescent="0.25">
      <c r="A44" s="8">
        <v>18050400</v>
      </c>
      <c r="B44" s="8" t="s">
        <v>13</v>
      </c>
      <c r="C44" s="197">
        <f t="shared" si="0"/>
        <v>0</v>
      </c>
      <c r="D44" s="197"/>
      <c r="E44" s="197"/>
      <c r="F44" s="197"/>
    </row>
    <row r="45" spans="1:6" ht="51.75" hidden="1" customHeight="1" x14ac:dyDescent="0.25">
      <c r="A45" s="8">
        <v>18050500</v>
      </c>
      <c r="B45" s="202" t="s">
        <v>77</v>
      </c>
      <c r="C45" s="197">
        <f t="shared" si="0"/>
        <v>0</v>
      </c>
      <c r="D45" s="197"/>
      <c r="E45" s="197"/>
      <c r="F45" s="197"/>
    </row>
    <row r="46" spans="1:6" s="194" customFormat="1" hidden="1" x14ac:dyDescent="0.25">
      <c r="A46" s="14">
        <v>19000000</v>
      </c>
      <c r="B46" s="14" t="s">
        <v>78</v>
      </c>
      <c r="C46" s="193">
        <f t="shared" si="0"/>
        <v>0</v>
      </c>
      <c r="D46" s="193">
        <f>D47</f>
        <v>0</v>
      </c>
      <c r="E46" s="193">
        <f>E47</f>
        <v>0</v>
      </c>
      <c r="F46" s="193">
        <f>F47</f>
        <v>0</v>
      </c>
    </row>
    <row r="47" spans="1:6" s="194" customFormat="1" hidden="1" x14ac:dyDescent="0.25">
      <c r="A47" s="15">
        <v>19010000</v>
      </c>
      <c r="B47" s="15" t="s">
        <v>14</v>
      </c>
      <c r="C47" s="193">
        <f t="shared" si="0"/>
        <v>0</v>
      </c>
      <c r="D47" s="193">
        <f>SUM(D48:D50)</f>
        <v>0</v>
      </c>
      <c r="E47" s="193">
        <f>SUM(E48:E50)</f>
        <v>0</v>
      </c>
      <c r="F47" s="193">
        <f>SUM(F48:F50)</f>
        <v>0</v>
      </c>
    </row>
    <row r="48" spans="1:6" ht="39" hidden="1" customHeight="1" x14ac:dyDescent="0.25">
      <c r="A48" s="8">
        <v>19010100</v>
      </c>
      <c r="B48" s="8" t="s">
        <v>15</v>
      </c>
      <c r="C48" s="197">
        <f t="shared" si="0"/>
        <v>0</v>
      </c>
      <c r="D48" s="197"/>
      <c r="E48" s="197"/>
      <c r="F48" s="197"/>
    </row>
    <row r="49" spans="1:6" ht="27.75" hidden="1" customHeight="1" x14ac:dyDescent="0.25">
      <c r="A49" s="8">
        <v>19010200</v>
      </c>
      <c r="B49" s="8" t="s">
        <v>16</v>
      </c>
      <c r="C49" s="197">
        <f t="shared" si="0"/>
        <v>0</v>
      </c>
      <c r="D49" s="197"/>
      <c r="E49" s="197"/>
      <c r="F49" s="197"/>
    </row>
    <row r="50" spans="1:6" ht="41.25" hidden="1" customHeight="1" x14ac:dyDescent="0.25">
      <c r="A50" s="8">
        <v>19010300</v>
      </c>
      <c r="B50" s="8" t="s">
        <v>309</v>
      </c>
      <c r="C50" s="197">
        <f t="shared" si="0"/>
        <v>0</v>
      </c>
      <c r="D50" s="197"/>
      <c r="E50" s="197"/>
      <c r="F50" s="197"/>
    </row>
    <row r="51" spans="1:6" s="194" customFormat="1" ht="18" customHeight="1" x14ac:dyDescent="0.25">
      <c r="A51" s="152">
        <v>20000000</v>
      </c>
      <c r="B51" s="153" t="s">
        <v>17</v>
      </c>
      <c r="C51" s="102">
        <f t="shared" si="0"/>
        <v>875215.78</v>
      </c>
      <c r="D51" s="102">
        <f>D52+D63+D66+D69+D58</f>
        <v>0</v>
      </c>
      <c r="E51" s="102">
        <f>E52+E63+E66+E69</f>
        <v>875215.78</v>
      </c>
      <c r="F51" s="102">
        <f>F52+F63+F66+F69</f>
        <v>0</v>
      </c>
    </row>
    <row r="52" spans="1:6" s="194" customFormat="1" ht="15.75" hidden="1" customHeight="1" x14ac:dyDescent="0.25">
      <c r="A52" s="154">
        <v>21000000</v>
      </c>
      <c r="B52" s="155" t="s">
        <v>79</v>
      </c>
      <c r="C52" s="102">
        <f t="shared" si="0"/>
        <v>0</v>
      </c>
      <c r="D52" s="102">
        <f>D53+D55</f>
        <v>0</v>
      </c>
      <c r="E52" s="102">
        <f>E53+E55</f>
        <v>0</v>
      </c>
      <c r="F52" s="102">
        <f>F53+F55</f>
        <v>0</v>
      </c>
    </row>
    <row r="53" spans="1:6" s="194" customFormat="1" ht="60.75" hidden="1" customHeight="1" x14ac:dyDescent="0.25">
      <c r="A53" s="154">
        <v>21010000</v>
      </c>
      <c r="B53" s="213" t="s">
        <v>173</v>
      </c>
      <c r="C53" s="102">
        <f t="shared" si="0"/>
        <v>0</v>
      </c>
      <c r="D53" s="102">
        <f>D54</f>
        <v>0</v>
      </c>
      <c r="E53" s="102">
        <f>E54</f>
        <v>0</v>
      </c>
      <c r="F53" s="102">
        <f>F54</f>
        <v>0</v>
      </c>
    </row>
    <row r="54" spans="1:6" ht="38.25" hidden="1" x14ac:dyDescent="0.25">
      <c r="A54" s="156">
        <v>21010300</v>
      </c>
      <c r="B54" s="214" t="s">
        <v>80</v>
      </c>
      <c r="C54" s="103">
        <f t="shared" si="0"/>
        <v>0</v>
      </c>
      <c r="D54" s="103"/>
      <c r="E54" s="103"/>
      <c r="F54" s="103"/>
    </row>
    <row r="55" spans="1:6" hidden="1" x14ac:dyDescent="0.25">
      <c r="A55" s="158">
        <v>21080000</v>
      </c>
      <c r="B55" s="215" t="s">
        <v>22</v>
      </c>
      <c r="C55" s="103">
        <f t="shared" si="0"/>
        <v>0</v>
      </c>
      <c r="D55" s="103">
        <f>SUM(D56:D57)</f>
        <v>0</v>
      </c>
      <c r="E55" s="103"/>
      <c r="F55" s="103"/>
    </row>
    <row r="56" spans="1:6" s="194" customFormat="1" hidden="1" x14ac:dyDescent="0.25">
      <c r="A56" s="160">
        <v>21081100</v>
      </c>
      <c r="B56" s="160" t="s">
        <v>18</v>
      </c>
      <c r="C56" s="103">
        <f t="shared" si="0"/>
        <v>0</v>
      </c>
      <c r="D56" s="103"/>
      <c r="E56" s="103"/>
      <c r="F56" s="103"/>
    </row>
    <row r="57" spans="1:6" s="194" customFormat="1" ht="39" hidden="1" customHeight="1" x14ac:dyDescent="0.25">
      <c r="A57" s="160">
        <v>21081500</v>
      </c>
      <c r="B57" s="216" t="s">
        <v>310</v>
      </c>
      <c r="C57" s="103">
        <f t="shared" si="0"/>
        <v>0</v>
      </c>
      <c r="D57" s="105"/>
      <c r="E57" s="102"/>
      <c r="F57" s="102"/>
    </row>
    <row r="58" spans="1:6" s="194" customFormat="1" hidden="1" x14ac:dyDescent="0.25">
      <c r="A58" s="161">
        <v>22010000</v>
      </c>
      <c r="B58" s="161" t="s">
        <v>114</v>
      </c>
      <c r="C58" s="105">
        <f>SUM(C59:C62)</f>
        <v>0</v>
      </c>
      <c r="D58" s="105">
        <f>SUM(D59:D62)</f>
        <v>0</v>
      </c>
      <c r="E58" s="102"/>
      <c r="F58" s="102"/>
    </row>
    <row r="59" spans="1:6" s="190" customFormat="1" ht="38.25" hidden="1" x14ac:dyDescent="0.25">
      <c r="A59" s="160">
        <v>22010300</v>
      </c>
      <c r="B59" s="216" t="s">
        <v>185</v>
      </c>
      <c r="C59" s="105">
        <f t="shared" si="0"/>
        <v>0</v>
      </c>
      <c r="D59" s="104"/>
      <c r="E59" s="103"/>
      <c r="F59" s="103"/>
    </row>
    <row r="60" spans="1:6" s="194" customFormat="1" hidden="1" x14ac:dyDescent="0.25">
      <c r="A60" s="160">
        <v>22012500</v>
      </c>
      <c r="B60" s="160" t="s">
        <v>115</v>
      </c>
      <c r="C60" s="105">
        <f t="shared" si="0"/>
        <v>0</v>
      </c>
      <c r="D60" s="103"/>
      <c r="E60" s="102"/>
      <c r="F60" s="102"/>
    </row>
    <row r="61" spans="1:6" s="194" customFormat="1" ht="25.5" hidden="1" x14ac:dyDescent="0.25">
      <c r="A61" s="160">
        <v>22012600</v>
      </c>
      <c r="B61" s="160" t="s">
        <v>116</v>
      </c>
      <c r="C61" s="105">
        <f t="shared" si="0"/>
        <v>0</v>
      </c>
      <c r="D61" s="105"/>
      <c r="E61" s="102"/>
      <c r="F61" s="102"/>
    </row>
    <row r="62" spans="1:6" s="194" customFormat="1" ht="76.5" hidden="1" customHeight="1" x14ac:dyDescent="0.25">
      <c r="A62" s="160">
        <v>22012900</v>
      </c>
      <c r="B62" s="160" t="s">
        <v>117</v>
      </c>
      <c r="C62" s="105">
        <f t="shared" si="0"/>
        <v>0</v>
      </c>
      <c r="D62" s="105"/>
      <c r="E62" s="102"/>
      <c r="F62" s="102"/>
    </row>
    <row r="63" spans="1:6" s="194" customFormat="1" ht="12.75" hidden="1" customHeight="1" x14ac:dyDescent="0.25">
      <c r="A63" s="162">
        <v>22090000</v>
      </c>
      <c r="B63" s="162" t="s">
        <v>19</v>
      </c>
      <c r="C63" s="102">
        <f t="shared" si="0"/>
        <v>0</v>
      </c>
      <c r="D63" s="102">
        <f>SUM(D64:D65)</f>
        <v>0</v>
      </c>
      <c r="E63" s="102">
        <f>SUM(E64:E65)</f>
        <v>0</v>
      </c>
      <c r="F63" s="102">
        <f>SUM(F64:F65)</f>
        <v>0</v>
      </c>
    </row>
    <row r="64" spans="1:6" ht="38.25" hidden="1" x14ac:dyDescent="0.25">
      <c r="A64" s="163">
        <v>22090100</v>
      </c>
      <c r="B64" s="163" t="s">
        <v>20</v>
      </c>
      <c r="C64" s="103">
        <f t="shared" si="0"/>
        <v>0</v>
      </c>
      <c r="D64" s="103"/>
      <c r="E64" s="103"/>
      <c r="F64" s="103"/>
    </row>
    <row r="65" spans="1:6" ht="39" hidden="1" customHeight="1" x14ac:dyDescent="0.25">
      <c r="A65" s="163">
        <v>22090400</v>
      </c>
      <c r="B65" s="163" t="s">
        <v>21</v>
      </c>
      <c r="C65" s="103">
        <f t="shared" si="0"/>
        <v>0</v>
      </c>
      <c r="D65" s="103"/>
      <c r="E65" s="103"/>
      <c r="F65" s="103"/>
    </row>
    <row r="66" spans="1:6" s="194" customFormat="1" hidden="1" x14ac:dyDescent="0.25">
      <c r="A66" s="162">
        <v>24060000</v>
      </c>
      <c r="B66" s="162" t="s">
        <v>81</v>
      </c>
      <c r="C66" s="102">
        <f t="shared" si="0"/>
        <v>0</v>
      </c>
      <c r="D66" s="102">
        <f>D67+D68</f>
        <v>0</v>
      </c>
      <c r="E66" s="102">
        <f>E67+E68</f>
        <v>0</v>
      </c>
      <c r="F66" s="102">
        <f>F67+F68</f>
        <v>0</v>
      </c>
    </row>
    <row r="67" spans="1:6" s="194" customFormat="1" hidden="1" x14ac:dyDescent="0.25">
      <c r="A67" s="164">
        <v>24060300</v>
      </c>
      <c r="B67" s="164" t="s">
        <v>22</v>
      </c>
      <c r="C67" s="105">
        <f t="shared" si="0"/>
        <v>0</v>
      </c>
      <c r="D67" s="105"/>
      <c r="E67" s="102"/>
      <c r="F67" s="102"/>
    </row>
    <row r="68" spans="1:6" ht="38.25" hidden="1" x14ac:dyDescent="0.25">
      <c r="A68" s="156">
        <v>24062100</v>
      </c>
      <c r="B68" s="8" t="s">
        <v>49</v>
      </c>
      <c r="C68" s="103">
        <f t="shared" si="0"/>
        <v>0</v>
      </c>
      <c r="D68" s="103">
        <f>'[1]Доходи рік'!C66/1000</f>
        <v>0</v>
      </c>
      <c r="E68" s="103">
        <f>'[1]Доходи рік'!D66/1000</f>
        <v>0</v>
      </c>
      <c r="F68" s="103"/>
    </row>
    <row r="69" spans="1:6" s="206" customFormat="1" x14ac:dyDescent="0.25">
      <c r="A69" s="14">
        <v>25000000</v>
      </c>
      <c r="B69" s="14" t="s">
        <v>23</v>
      </c>
      <c r="C69" s="102">
        <f t="shared" si="0"/>
        <v>875215.78</v>
      </c>
      <c r="D69" s="105">
        <f>D70+D75</f>
        <v>0</v>
      </c>
      <c r="E69" s="226">
        <f>E70+E75</f>
        <v>875215.78</v>
      </c>
      <c r="F69" s="105">
        <f>F70+F75</f>
        <v>0</v>
      </c>
    </row>
    <row r="70" spans="1:6" s="194" customFormat="1" ht="27" hidden="1" customHeight="1" x14ac:dyDescent="0.25">
      <c r="A70" s="15">
        <v>25010000</v>
      </c>
      <c r="B70" s="217" t="s">
        <v>24</v>
      </c>
      <c r="C70" s="102">
        <f t="shared" si="0"/>
        <v>0</v>
      </c>
      <c r="D70" s="102">
        <f>SUM(D71:D72)</f>
        <v>0</v>
      </c>
      <c r="E70" s="227">
        <f>SUM(E71:E74)</f>
        <v>0</v>
      </c>
      <c r="F70" s="102">
        <f>SUM(F71:F72)</f>
        <v>0</v>
      </c>
    </row>
    <row r="71" spans="1:6" ht="25.5" hidden="1" x14ac:dyDescent="0.25">
      <c r="A71" s="8">
        <v>25010100</v>
      </c>
      <c r="B71" s="185" t="s">
        <v>25</v>
      </c>
      <c r="C71" s="103">
        <f t="shared" si="0"/>
        <v>0</v>
      </c>
      <c r="D71" s="103"/>
      <c r="E71" s="120"/>
      <c r="F71" s="103"/>
    </row>
    <row r="72" spans="1:6" ht="25.5" hidden="1" x14ac:dyDescent="0.25">
      <c r="A72" s="8">
        <v>25010200</v>
      </c>
      <c r="B72" s="185" t="s">
        <v>26</v>
      </c>
      <c r="C72" s="103">
        <f t="shared" si="0"/>
        <v>0</v>
      </c>
      <c r="D72" s="103"/>
      <c r="E72" s="120"/>
      <c r="F72" s="103"/>
    </row>
    <row r="73" spans="1:6" hidden="1" x14ac:dyDescent="0.25">
      <c r="A73" s="8">
        <v>25010300</v>
      </c>
      <c r="B73" s="185" t="s">
        <v>293</v>
      </c>
      <c r="C73" s="103">
        <f t="shared" si="0"/>
        <v>0</v>
      </c>
      <c r="D73" s="103"/>
      <c r="E73" s="120"/>
      <c r="F73" s="103"/>
    </row>
    <row r="74" spans="1:6" ht="25.5" hidden="1" x14ac:dyDescent="0.25">
      <c r="A74" s="8">
        <v>25010400</v>
      </c>
      <c r="B74" s="185" t="s">
        <v>294</v>
      </c>
      <c r="C74" s="103">
        <f t="shared" si="0"/>
        <v>0</v>
      </c>
      <c r="D74" s="103"/>
      <c r="E74" s="120"/>
      <c r="F74" s="103"/>
    </row>
    <row r="75" spans="1:6" s="194" customFormat="1" x14ac:dyDescent="0.25">
      <c r="A75" s="15">
        <v>25020000</v>
      </c>
      <c r="B75" s="217" t="s">
        <v>52</v>
      </c>
      <c r="C75" s="102">
        <f t="shared" si="0"/>
        <v>875215.78</v>
      </c>
      <c r="D75" s="102">
        <f>SUM(D76:D77)</f>
        <v>0</v>
      </c>
      <c r="E75" s="227">
        <f>SUM(E76:E77)</f>
        <v>875215.78</v>
      </c>
      <c r="F75" s="102">
        <f>SUM(F76:F77)</f>
        <v>0</v>
      </c>
    </row>
    <row r="76" spans="1:6" s="190" customFormat="1" x14ac:dyDescent="0.25">
      <c r="A76" s="8">
        <v>25020100</v>
      </c>
      <c r="B76" s="185" t="s">
        <v>101</v>
      </c>
      <c r="C76" s="103">
        <f t="shared" si="0"/>
        <v>875215.78</v>
      </c>
      <c r="D76" s="103"/>
      <c r="E76" s="120">
        <v>875215.78</v>
      </c>
      <c r="F76" s="103"/>
    </row>
    <row r="77" spans="1:6" ht="38.25" hidden="1" x14ac:dyDescent="0.25">
      <c r="A77" s="8">
        <v>25020200</v>
      </c>
      <c r="B77" s="185" t="s">
        <v>53</v>
      </c>
      <c r="C77" s="103">
        <f t="shared" si="0"/>
        <v>0</v>
      </c>
      <c r="D77" s="103"/>
      <c r="E77" s="120"/>
      <c r="F77" s="103"/>
    </row>
    <row r="78" spans="1:6" s="194" customFormat="1" ht="23.25" hidden="1" customHeight="1" x14ac:dyDescent="0.25">
      <c r="A78" s="162">
        <v>41050000</v>
      </c>
      <c r="B78" s="162" t="s">
        <v>174</v>
      </c>
      <c r="C78" s="102">
        <f>SUM(D78:E78)</f>
        <v>0</v>
      </c>
      <c r="D78" s="102">
        <f>SUM(D79:D80)</f>
        <v>0</v>
      </c>
      <c r="E78" s="102">
        <f>SUM(E79:E80)</f>
        <v>0</v>
      </c>
      <c r="F78" s="102">
        <f>SUM(F79:F80)</f>
        <v>0</v>
      </c>
    </row>
    <row r="79" spans="1:6" s="194" customFormat="1" ht="37.5" hidden="1" customHeight="1" x14ac:dyDescent="0.25">
      <c r="A79" s="163">
        <v>41051200</v>
      </c>
      <c r="B79" s="163" t="s">
        <v>292</v>
      </c>
      <c r="C79" s="103">
        <f t="shared" si="0"/>
        <v>0</v>
      </c>
      <c r="D79" s="103"/>
      <c r="E79" s="120"/>
      <c r="F79" s="103"/>
    </row>
    <row r="80" spans="1:6" s="194" customFormat="1" ht="51" hidden="1" customHeight="1" x14ac:dyDescent="0.25">
      <c r="A80" s="163">
        <v>41052500</v>
      </c>
      <c r="B80" s="163" t="s">
        <v>289</v>
      </c>
      <c r="C80" s="103">
        <f t="shared" si="0"/>
        <v>0</v>
      </c>
      <c r="D80" s="175"/>
      <c r="E80" s="175"/>
      <c r="F80" s="175"/>
    </row>
    <row r="81" spans="1:6" hidden="1" x14ac:dyDescent="0.25">
      <c r="A81" s="8">
        <v>41040400</v>
      </c>
      <c r="B81" s="185" t="s">
        <v>311</v>
      </c>
      <c r="C81" s="103">
        <f t="shared" si="0"/>
        <v>0</v>
      </c>
      <c r="D81" s="103"/>
      <c r="E81" s="120"/>
      <c r="F81" s="103"/>
    </row>
    <row r="82" spans="1:6" s="194" customFormat="1" ht="15" customHeight="1" x14ac:dyDescent="0.25">
      <c r="A82" s="161"/>
      <c r="B82" s="14" t="s">
        <v>82</v>
      </c>
      <c r="C82" s="102">
        <f t="shared" si="0"/>
        <v>875215.78</v>
      </c>
      <c r="D82" s="102">
        <f>D9+D51+D78</f>
        <v>0</v>
      </c>
      <c r="E82" s="227">
        <f>E9+E51+E78</f>
        <v>875215.78</v>
      </c>
      <c r="F82" s="102">
        <f>F9+F51+F78</f>
        <v>0</v>
      </c>
    </row>
    <row r="83" spans="1:6" s="194" customFormat="1" ht="24" customHeight="1" x14ac:dyDescent="0.25">
      <c r="A83" s="167">
        <v>208400</v>
      </c>
      <c r="B83" s="218" t="s">
        <v>102</v>
      </c>
      <c r="C83" s="102">
        <f>SUM(D83:E83)</f>
        <v>0</v>
      </c>
      <c r="D83" s="103">
        <v>-25000</v>
      </c>
      <c r="E83" s="103">
        <v>25000</v>
      </c>
      <c r="F83" s="102">
        <f>E83</f>
        <v>25000</v>
      </c>
    </row>
    <row r="84" spans="1:6" s="219" customFormat="1" ht="19.5" customHeight="1" x14ac:dyDescent="0.2">
      <c r="A84" s="284" t="s">
        <v>340</v>
      </c>
      <c r="B84" s="284"/>
      <c r="C84" s="284"/>
      <c r="D84" s="284"/>
      <c r="E84" s="284"/>
      <c r="F84" s="284"/>
    </row>
    <row r="85" spans="1:6" s="219" customFormat="1" ht="19.5" customHeight="1" x14ac:dyDescent="0.2">
      <c r="A85" s="284" t="s">
        <v>341</v>
      </c>
      <c r="B85" s="284"/>
      <c r="C85" s="284"/>
      <c r="D85" s="284"/>
      <c r="E85" s="284"/>
      <c r="F85" s="284"/>
    </row>
    <row r="86" spans="1:6" s="194" customFormat="1" ht="15" customHeight="1" x14ac:dyDescent="0.25">
      <c r="A86" s="285" t="s">
        <v>312</v>
      </c>
      <c r="B86" s="285"/>
      <c r="C86" s="285"/>
      <c r="D86" s="285"/>
      <c r="E86" s="285"/>
      <c r="F86" s="285"/>
    </row>
    <row r="87" spans="1:6" s="191" customFormat="1" ht="12.75" customHeight="1" x14ac:dyDescent="0.2">
      <c r="A87" s="286" t="s">
        <v>1</v>
      </c>
      <c r="B87" s="286" t="s">
        <v>308</v>
      </c>
      <c r="C87" s="286" t="s">
        <v>30</v>
      </c>
      <c r="D87" s="286" t="s">
        <v>2</v>
      </c>
      <c r="E87" s="286" t="s">
        <v>3</v>
      </c>
      <c r="F87" s="286"/>
    </row>
    <row r="88" spans="1:6" s="191" customFormat="1" ht="25.5" x14ac:dyDescent="0.2">
      <c r="A88" s="286"/>
      <c r="B88" s="286"/>
      <c r="C88" s="286"/>
      <c r="D88" s="286"/>
      <c r="E88" s="192" t="s">
        <v>30</v>
      </c>
      <c r="F88" s="192" t="s">
        <v>54</v>
      </c>
    </row>
    <row r="89" spans="1:6" s="194" customFormat="1" ht="22.5" customHeight="1" x14ac:dyDescent="0.25">
      <c r="A89" s="220" t="s">
        <v>346</v>
      </c>
      <c r="B89" s="218" t="s">
        <v>347</v>
      </c>
      <c r="C89" s="228">
        <f>D89+E89</f>
        <v>500000</v>
      </c>
      <c r="D89" s="229">
        <v>500000</v>
      </c>
      <c r="E89" s="222"/>
      <c r="F89" s="221"/>
    </row>
    <row r="90" spans="1:6" s="194" customFormat="1" ht="12.75" customHeight="1" x14ac:dyDescent="0.25">
      <c r="A90" s="220" t="s">
        <v>211</v>
      </c>
      <c r="B90" s="218" t="s">
        <v>313</v>
      </c>
      <c r="C90" s="228">
        <f t="shared" ref="C90:C108" si="1">D90+E90</f>
        <v>8249.58</v>
      </c>
      <c r="D90" s="229"/>
      <c r="E90" s="229">
        <v>8249.58</v>
      </c>
      <c r="F90" s="228"/>
    </row>
    <row r="91" spans="1:6" s="194" customFormat="1" ht="12.75" customHeight="1" x14ac:dyDescent="0.25">
      <c r="A91" s="220" t="s">
        <v>287</v>
      </c>
      <c r="B91" s="218" t="s">
        <v>317</v>
      </c>
      <c r="C91" s="228">
        <f t="shared" si="1"/>
        <v>866966.2</v>
      </c>
      <c r="D91" s="229"/>
      <c r="E91" s="229">
        <v>866966.2</v>
      </c>
      <c r="F91" s="228"/>
    </row>
    <row r="92" spans="1:6" s="194" customFormat="1" ht="12.75" hidden="1" customHeight="1" x14ac:dyDescent="0.25">
      <c r="A92" s="220" t="s">
        <v>210</v>
      </c>
      <c r="B92" s="218" t="s">
        <v>316</v>
      </c>
      <c r="C92" s="228">
        <f t="shared" si="1"/>
        <v>0</v>
      </c>
      <c r="D92" s="229"/>
      <c r="E92" s="229"/>
      <c r="F92" s="228"/>
    </row>
    <row r="93" spans="1:6" s="194" customFormat="1" ht="12.75" hidden="1" customHeight="1" x14ac:dyDescent="0.25">
      <c r="A93" s="220" t="s">
        <v>215</v>
      </c>
      <c r="B93" s="218" t="s">
        <v>316</v>
      </c>
      <c r="C93" s="228">
        <f t="shared" si="1"/>
        <v>0</v>
      </c>
      <c r="D93" s="229"/>
      <c r="E93" s="229"/>
      <c r="F93" s="228"/>
    </row>
    <row r="94" spans="1:6" s="194" customFormat="1" ht="44.25" hidden="1" customHeight="1" x14ac:dyDescent="0.25">
      <c r="A94" s="220" t="s">
        <v>285</v>
      </c>
      <c r="B94" s="218" t="s">
        <v>304</v>
      </c>
      <c r="C94" s="228">
        <f t="shared" si="1"/>
        <v>0</v>
      </c>
      <c r="D94" s="229"/>
      <c r="E94" s="229"/>
      <c r="F94" s="229"/>
    </row>
    <row r="95" spans="1:6" s="194" customFormat="1" ht="24" hidden="1" customHeight="1" x14ac:dyDescent="0.25">
      <c r="A95" s="220" t="s">
        <v>318</v>
      </c>
      <c r="B95" s="218" t="s">
        <v>284</v>
      </c>
      <c r="C95" s="228">
        <f t="shared" si="1"/>
        <v>0</v>
      </c>
      <c r="D95" s="229"/>
      <c r="E95" s="229"/>
      <c r="F95" s="229"/>
    </row>
    <row r="96" spans="1:6" s="194" customFormat="1" ht="24" hidden="1" customHeight="1" x14ac:dyDescent="0.25">
      <c r="A96" s="220" t="s">
        <v>300</v>
      </c>
      <c r="B96" s="218" t="s">
        <v>319</v>
      </c>
      <c r="C96" s="228"/>
      <c r="D96" s="229"/>
      <c r="E96" s="229"/>
      <c r="F96" s="229"/>
    </row>
    <row r="97" spans="1:6" s="194" customFormat="1" ht="15.75" customHeight="1" x14ac:dyDescent="0.25">
      <c r="A97" s="220"/>
      <c r="B97" s="218" t="s">
        <v>342</v>
      </c>
      <c r="C97" s="228">
        <f t="shared" si="1"/>
        <v>25000</v>
      </c>
      <c r="D97" s="229"/>
      <c r="E97" s="229">
        <v>25000</v>
      </c>
      <c r="F97" s="229">
        <v>25000</v>
      </c>
    </row>
    <row r="98" spans="1:6" s="194" customFormat="1" ht="15.75" customHeight="1" x14ac:dyDescent="0.25">
      <c r="A98" s="220"/>
      <c r="B98" s="218" t="s">
        <v>343</v>
      </c>
      <c r="C98" s="228">
        <f t="shared" si="1"/>
        <v>50000</v>
      </c>
      <c r="D98" s="229">
        <v>50000</v>
      </c>
      <c r="E98" s="229"/>
      <c r="F98" s="229"/>
    </row>
    <row r="99" spans="1:6" s="194" customFormat="1" ht="21.75" customHeight="1" x14ac:dyDescent="0.25">
      <c r="A99" s="220"/>
      <c r="B99" s="218" t="s">
        <v>344</v>
      </c>
      <c r="C99" s="228">
        <f t="shared" si="1"/>
        <v>40000</v>
      </c>
      <c r="D99" s="229">
        <v>40000</v>
      </c>
      <c r="E99" s="229"/>
      <c r="F99" s="229"/>
    </row>
    <row r="100" spans="1:6" s="194" customFormat="1" ht="13.5" customHeight="1" x14ac:dyDescent="0.25">
      <c r="A100" s="220"/>
      <c r="B100" s="218" t="s">
        <v>345</v>
      </c>
      <c r="C100" s="228">
        <f t="shared" si="1"/>
        <v>30000</v>
      </c>
      <c r="D100" s="229">
        <v>30000</v>
      </c>
      <c r="E100" s="229"/>
      <c r="F100" s="229"/>
    </row>
    <row r="101" spans="1:6" s="194" customFormat="1" ht="24" hidden="1" customHeight="1" x14ac:dyDescent="0.25">
      <c r="A101" s="220" t="s">
        <v>225</v>
      </c>
      <c r="B101" s="218" t="s">
        <v>320</v>
      </c>
      <c r="C101" s="228">
        <f t="shared" si="1"/>
        <v>0</v>
      </c>
      <c r="D101" s="229"/>
      <c r="E101" s="229"/>
      <c r="F101" s="229"/>
    </row>
    <row r="102" spans="1:6" s="194" customFormat="1" ht="24" customHeight="1" x14ac:dyDescent="0.25">
      <c r="A102" s="220" t="s">
        <v>218</v>
      </c>
      <c r="B102" s="3" t="s">
        <v>348</v>
      </c>
      <c r="C102" s="228">
        <f t="shared" si="1"/>
        <v>500000</v>
      </c>
      <c r="D102" s="229">
        <v>500000</v>
      </c>
      <c r="E102" s="229"/>
      <c r="F102" s="229"/>
    </row>
    <row r="103" spans="1:6" s="194" customFormat="1" ht="23.25" hidden="1" customHeight="1" x14ac:dyDescent="0.25">
      <c r="A103" s="220"/>
      <c r="B103" s="218" t="s">
        <v>321</v>
      </c>
      <c r="C103" s="228"/>
      <c r="D103" s="229"/>
      <c r="E103" s="229"/>
      <c r="F103" s="229"/>
    </row>
    <row r="104" spans="1:6" s="194" customFormat="1" ht="24" hidden="1" customHeight="1" x14ac:dyDescent="0.25">
      <c r="A104" s="220" t="s">
        <v>305</v>
      </c>
      <c r="B104" s="218" t="s">
        <v>323</v>
      </c>
      <c r="C104" s="228">
        <f t="shared" si="1"/>
        <v>0</v>
      </c>
      <c r="D104" s="229"/>
      <c r="E104" s="229"/>
      <c r="F104" s="229"/>
    </row>
    <row r="105" spans="1:6" s="224" customFormat="1" ht="24" hidden="1" customHeight="1" x14ac:dyDescent="0.25">
      <c r="A105" s="220" t="s">
        <v>305</v>
      </c>
      <c r="B105" s="223" t="s">
        <v>322</v>
      </c>
      <c r="C105" s="228">
        <f t="shared" si="1"/>
        <v>0</v>
      </c>
      <c r="D105" s="229"/>
      <c r="E105" s="229"/>
      <c r="F105" s="229"/>
    </row>
    <row r="106" spans="1:6" s="224" customFormat="1" ht="24" hidden="1" customHeight="1" x14ac:dyDescent="0.25">
      <c r="A106" s="220" t="s">
        <v>214</v>
      </c>
      <c r="B106" s="223" t="s">
        <v>332</v>
      </c>
      <c r="C106" s="228">
        <f t="shared" si="1"/>
        <v>0</v>
      </c>
      <c r="D106" s="229"/>
      <c r="E106" s="229"/>
      <c r="F106" s="229"/>
    </row>
    <row r="107" spans="1:6" s="224" customFormat="1" ht="24" hidden="1" customHeight="1" x14ac:dyDescent="0.25">
      <c r="A107" s="220" t="s">
        <v>221</v>
      </c>
      <c r="B107" s="223" t="s">
        <v>299</v>
      </c>
      <c r="C107" s="228">
        <f t="shared" si="1"/>
        <v>0</v>
      </c>
      <c r="D107" s="229"/>
      <c r="E107" s="229"/>
      <c r="F107" s="229"/>
    </row>
    <row r="108" spans="1:6" s="194" customFormat="1" ht="18.75" hidden="1" customHeight="1" x14ac:dyDescent="0.25">
      <c r="A108" s="220" t="s">
        <v>225</v>
      </c>
      <c r="B108" s="218" t="s">
        <v>324</v>
      </c>
      <c r="C108" s="228">
        <f t="shared" si="1"/>
        <v>0</v>
      </c>
      <c r="D108" s="229"/>
      <c r="E108" s="229"/>
      <c r="F108" s="229"/>
    </row>
    <row r="109" spans="1:6" s="194" customFormat="1" ht="18.75" hidden="1" customHeight="1" x14ac:dyDescent="0.25">
      <c r="A109" s="220"/>
      <c r="B109" s="218" t="s">
        <v>329</v>
      </c>
      <c r="C109" s="228">
        <f t="shared" ref="C109:C115" si="2">D109+E109</f>
        <v>0</v>
      </c>
      <c r="D109" s="229"/>
      <c r="E109" s="229"/>
      <c r="F109" s="229"/>
    </row>
    <row r="110" spans="1:6" s="194" customFormat="1" ht="18.75" hidden="1" customHeight="1" x14ac:dyDescent="0.25">
      <c r="A110" s="220"/>
      <c r="B110" s="218" t="s">
        <v>330</v>
      </c>
      <c r="C110" s="228">
        <f t="shared" si="2"/>
        <v>0</v>
      </c>
      <c r="D110" s="229"/>
      <c r="E110" s="229"/>
      <c r="F110" s="229"/>
    </row>
    <row r="111" spans="1:6" s="194" customFormat="1" ht="18.75" hidden="1" customHeight="1" x14ac:dyDescent="0.25">
      <c r="A111" s="220"/>
      <c r="B111" s="3" t="s">
        <v>326</v>
      </c>
      <c r="C111" s="228">
        <f t="shared" si="2"/>
        <v>0</v>
      </c>
      <c r="D111" s="229"/>
      <c r="E111" s="68"/>
      <c r="F111" s="229"/>
    </row>
    <row r="112" spans="1:6" s="194" customFormat="1" ht="18.75" hidden="1" customHeight="1" x14ac:dyDescent="0.25">
      <c r="A112" s="220"/>
      <c r="B112" s="3" t="s">
        <v>325</v>
      </c>
      <c r="C112" s="228">
        <f t="shared" si="2"/>
        <v>0</v>
      </c>
      <c r="D112" s="229"/>
      <c r="E112" s="68"/>
      <c r="F112" s="229"/>
    </row>
    <row r="113" spans="1:6" s="194" customFormat="1" ht="18.75" hidden="1" customHeight="1" x14ac:dyDescent="0.25">
      <c r="A113" s="220"/>
      <c r="B113" s="3" t="s">
        <v>327</v>
      </c>
      <c r="C113" s="228">
        <f t="shared" si="2"/>
        <v>0</v>
      </c>
      <c r="D113" s="229"/>
      <c r="E113" s="68"/>
      <c r="F113" s="229"/>
    </row>
    <row r="114" spans="1:6" s="194" customFormat="1" ht="18.75" hidden="1" customHeight="1" x14ac:dyDescent="0.25">
      <c r="A114" s="220"/>
      <c r="B114" s="3" t="s">
        <v>328</v>
      </c>
      <c r="C114" s="228">
        <f t="shared" si="2"/>
        <v>0</v>
      </c>
      <c r="D114" s="229"/>
      <c r="E114" s="68"/>
      <c r="F114" s="229"/>
    </row>
    <row r="115" spans="1:6" s="194" customFormat="1" ht="24" customHeight="1" x14ac:dyDescent="0.25">
      <c r="A115" s="220"/>
      <c r="B115" s="218" t="s">
        <v>30</v>
      </c>
      <c r="C115" s="228">
        <f t="shared" si="2"/>
        <v>2020215.7799999998</v>
      </c>
      <c r="D115" s="229">
        <f>SUM(D89:D108)</f>
        <v>1120000</v>
      </c>
      <c r="E115" s="229">
        <f>SUM(E89:E108)</f>
        <v>900215.77999999991</v>
      </c>
      <c r="F115" s="229">
        <f>SUM(F89:F108)</f>
        <v>25000</v>
      </c>
    </row>
    <row r="116" spans="1:6" s="194" customFormat="1" ht="42.75" hidden="1" customHeight="1" x14ac:dyDescent="0.25">
      <c r="A116" s="287" t="s">
        <v>314</v>
      </c>
      <c r="B116" s="287"/>
      <c r="C116" s="287"/>
      <c r="D116" s="287"/>
      <c r="E116" s="287"/>
      <c r="F116" s="287"/>
    </row>
    <row r="117" spans="1:6" s="194" customFormat="1" ht="24.75" customHeight="1" x14ac:dyDescent="0.25">
      <c r="A117" s="287" t="s">
        <v>349</v>
      </c>
      <c r="B117" s="287"/>
      <c r="C117" s="287"/>
      <c r="D117" s="287"/>
      <c r="E117" s="287"/>
      <c r="F117" s="287"/>
    </row>
    <row r="118" spans="1:6" ht="18" hidden="1" customHeight="1" x14ac:dyDescent="0.25">
      <c r="A118" s="225"/>
      <c r="D118" s="190"/>
      <c r="E118" s="190"/>
      <c r="F118" s="190"/>
    </row>
    <row r="119" spans="1:6" ht="16.5" customHeight="1" thickBot="1" x14ac:dyDescent="0.3">
      <c r="B119" s="1" t="s">
        <v>175</v>
      </c>
      <c r="C119" s="288"/>
      <c r="D119" s="288"/>
      <c r="E119" s="288" t="s">
        <v>176</v>
      </c>
      <c r="F119" s="288"/>
    </row>
    <row r="120" spans="1:6" x14ac:dyDescent="0.25">
      <c r="B120" s="7"/>
      <c r="C120" s="289" t="s">
        <v>100</v>
      </c>
      <c r="D120" s="289"/>
      <c r="E120" s="290" t="s">
        <v>27</v>
      </c>
      <c r="F120" s="290"/>
    </row>
  </sheetData>
  <mergeCells count="23">
    <mergeCell ref="A116:F116"/>
    <mergeCell ref="A117:F117"/>
    <mergeCell ref="C119:D119"/>
    <mergeCell ref="E119:F119"/>
    <mergeCell ref="C120:D120"/>
    <mergeCell ref="E120:F120"/>
    <mergeCell ref="A84:F84"/>
    <mergeCell ref="A85:F85"/>
    <mergeCell ref="A86:F86"/>
    <mergeCell ref="A87:A88"/>
    <mergeCell ref="B87:B88"/>
    <mergeCell ref="C87:C88"/>
    <mergeCell ref="D87:D88"/>
    <mergeCell ref="E87:F87"/>
    <mergeCell ref="A2:F2"/>
    <mergeCell ref="A3:F3"/>
    <mergeCell ref="A4:F4"/>
    <mergeCell ref="E5:F5"/>
    <mergeCell ref="A6:A7"/>
    <mergeCell ref="B6:B7"/>
    <mergeCell ref="C6:C7"/>
    <mergeCell ref="D6:D7"/>
    <mergeCell ref="E6:F6"/>
  </mergeCells>
  <pageMargins left="0.11811023622047245" right="0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Пояснювальна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2019-06-26T05:14:55Z</cp:lastPrinted>
  <dcterms:created xsi:type="dcterms:W3CDTF">2012-01-01T19:26:23Z</dcterms:created>
  <dcterms:modified xsi:type="dcterms:W3CDTF">2019-07-12T11:02:23Z</dcterms:modified>
</cp:coreProperties>
</file>