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<sst xmlns="http://schemas.openxmlformats.org/spreadsheetml/2006/main" count="453" uniqueCount="334">
  <si>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</si>
  <si>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</si>
  <si>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</si>
  <si>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</si>
  <si>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</si>
  <si>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</si>
  <si>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</si>
  <si>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</si>
  <si>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</si>
  <si>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</si>
  <si>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</si>
  <si>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</si>
  <si>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</si>
  <si>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</si>
  <si>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</si>
  <si>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</si>
  <si>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</si>
  <si>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</si>
  <si>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</si>
  <si>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</si>
  <si>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</si>
  <si>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</si>
  <si>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</si>
  <si>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</si>
  <si>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</si>
  <si>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</si>
  <si>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</si>
  <si>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</si>
  <si>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</si>
  <si>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</si>
  <si>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</si>
  <si>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</si>
  <si>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</si>
  <si>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</si>
  <si>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</si>
  <si>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</si>
  <si>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</si>
  <si>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</si>
  <si>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</si>
  <si>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</si>
  <si>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</si>
  <si>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</si>
  <si>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</si>
  <si>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Додаток № 5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</si>
  <si>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</si>
  <si>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</si>
  <si>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</si>
  <si>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</si>
  <si>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</si>
  <si>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</si>
  <si>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</si>
  <si>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</si>
  <si>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</si>
  <si>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</si>
  <si>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</si>
  <si>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</si>
  <si>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</si>
  <si>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</si>
  <si>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</si>
  <si>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</si>
  <si>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</si>
  <si>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</si>
  <si>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</si>
  <si>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</si>
  <si>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</si>
  <si>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</si>
  <si>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</si>
  <si>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</si>
  <si>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</si>
  <si>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</si>
  <si>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</si>
  <si>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</si>
  <si>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</si>
  <si>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</si>
  <si>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</si>
  <si>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</si>
  <si>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</si>
  <si>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</si>
  <si>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</si>
  <si>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</si>
  <si>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</si>
  <si>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</si>
  <si>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</si>
  <si>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</si>
  <si>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</si>
  <si>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</si>
  <si>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</si>
  <si>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</si>
  <si>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</si>
  <si>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</si>
  <si>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</si>
  <si>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</si>
  <si>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</si>
  <si>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</si>
  <si>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</si>
  <si>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</si>
  <si>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</si>
  <si>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</si>
  <si>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</si>
  <si>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</si>
  <si>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</si>
  <si>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</si>
  <si>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</si>
  <si>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</si>
  <si>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</si>
  <si>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</si>
  <si>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</si>
  <si>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</si>
  <si>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</si>
  <si>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</si>
  <si>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</si>
  <si>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</si>
  <si>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</si>
  <si>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</si>
  <si>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</si>
  <si>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</si>
  <si>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</si>
  <si>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</si>
  <si>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</si>
  <si>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</si>
  <si>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</si>
  <si>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</si>
  <si>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</si>
  <si>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</si>
  <si>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</si>
  <si>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</si>
  <si>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</si>
  <si>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</si>
  <si>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</si>
  <si>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</si>
  <si>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</si>
  <si>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</si>
  <si>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</si>
  <si>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Реконструкція полігону ТПВ (виготовлення проекту)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</si>
  <si>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</si>
  <si>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</si>
  <si>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</si>
  <si>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</si>
  <si>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</si>
  <si>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</si>
  <si>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</si>
  <si>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</si>
  <si>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</si>
  <si>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</si>
  <si>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</si>
  <si>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</si>
  <si>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</si>
  <si>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</si>
  <si>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</si>
  <si>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</si>
  <si>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</si>
  <si>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</si>
  <si>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</si>
  <si>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</si>
  <si>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</si>
  <si>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</si>
  <si>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</si>
  <si>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</si>
  <si>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</si>
  <si>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</si>
  <si>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</si>
  <si>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</si>
  <si>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</si>
  <si>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</si>
  <si>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</si>
  <si>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</si>
  <si>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</si>
  <si>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</si>
  <si>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</si>
  <si>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</si>
  <si>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</si>
  <si>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</si>
  <si>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</rPr>
      <t>'</t>
    </r>
    <r>
      <rPr>
        <b/>
        <sz val="7"/>
        <color indexed="8"/>
        <rFont val="Book Antiqua"/>
        <family val="1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</si>
  <si>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</si>
  <si>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</si>
  <si>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</si>
  <si>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</si>
  <si>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</si>
  <si>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</si>
  <si>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</si>
  <si>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</si>
  <si>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</si>
  <si>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</si>
  <si>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</si>
  <si>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</si>
  <si>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</si>
  <si>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</si>
  <si>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</si>
  <si>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</si>
  <si>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</si>
  <si>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</si>
  <si>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</si>
  <si>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</si>
  <si>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</si>
  <si>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</si>
  <si>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</si>
  <si>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</si>
  <si>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</si>
  <si>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</si>
  <si>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</si>
  <si>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</si>
  <si>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</si>
  <si>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</si>
  <si>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</si>
  <si>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</si>
  <si>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</si>
  <si>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</si>
  <si>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</si>
  <si>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</si>
  <si>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</si>
  <si>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</si>
  <si>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</si>
  <si>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</si>
  <si>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</si>
  <si>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</si>
  <si>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</si>
  <si>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</si>
  <si>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</si>
  <si>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</si>
  <si>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</si>
  <si>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</si>
  <si>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</si>
  <si>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</si>
  <si>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</si>
  <si>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</si>
  <si>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</si>
  <si>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</si>
  <si>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</si>
  <si>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</si>
  <si>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</si>
  <si>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</si>
  <si>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</si>
  <si>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</si>
  <si>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</si>
  <si>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</si>
  <si>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</si>
  <si>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</si>
  <si>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</si>
  <si>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</si>
  <si>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</si>
  <si>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</si>
  <si>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</si>
  <si>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</si>
  <si>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</si>
  <si>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</si>
  <si>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</si>
  <si>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</si>
  <si>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</si>
  <si>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</si>
  <si>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</si>
  <si>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</si>
  <si>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</si>
  <si>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Найменування місцевої/регіональної програми</t>
  </si>
  <si>
    <t>Дата та номер документа, яким затверджено місцеву/ регіональну програму</t>
  </si>
  <si>
    <t>Рішення 26 сес.(7 скл) № 26/1 від 21.12.2018р.</t>
  </si>
  <si>
    <t>Міська програма з підвищення енергоефективності у житлових будинках м.Сватове на 2017-2020 роки</t>
  </si>
  <si>
    <t>7640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</si>
  <si>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</si>
  <si>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</si>
  <si>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</si>
  <si>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</si>
  <si>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</si>
  <si>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</si>
  <si>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</si>
  <si>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</si>
  <si>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</si>
  <si>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</si>
  <si>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</si>
  <si>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</si>
  <si>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</si>
  <si>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</si>
  <si>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</si>
  <si>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</si>
  <si>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</si>
  <si>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</si>
  <si>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</si>
  <si>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</si>
  <si>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</si>
  <si>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</si>
  <si>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</si>
  <si>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</si>
  <si>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</si>
  <si>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</si>
  <si>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</si>
  <si>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</si>
  <si>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2020 році</t>
    </r>
  </si>
  <si>
    <r>
      <t>Рівень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</si>
  <si>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Обсяг видатків бюджету розвитку, які спрямовуються на будівництво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у бюджетному періоді, гривень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</si>
  <si>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</si>
  <si>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</si>
  <si>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</si>
  <si>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будівництва / вид будівельних робіт, у тому числі проектні роботи</t>
    </r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</si>
  <si>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</si>
  <si>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</si>
  <si>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Розподіл витрат місцевого бюджету на реалізацію  місцевих/регіональних програм у 2020 році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</si>
  <si>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</si>
  <si>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</si>
  <si>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</si>
  <si>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</si>
  <si>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</si>
  <si>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</si>
  <si>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</si>
  <si>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</si>
  <si>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</si>
  <si>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</si>
  <si>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</si>
  <si>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</si>
  <si>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</si>
  <si>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</si>
  <si>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</si>
  <si>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Міська програма висвітлення діяльності Сватівської міської ради Луганської області в засобах масової інформації у 2020-2021 роках</t>
  </si>
  <si>
    <t>Рішення 33 сес.(7 скл) №33/___ від 24.12.2019р.</t>
  </si>
  <si>
    <t>Міська культурно-мистецька Програма "Відродження України починається з відродженням духовності" на 2020 рік</t>
  </si>
  <si>
    <t>Міська Програма розвитку фізичної культури та спорту на 2020 рік</t>
  </si>
  <si>
    <t xml:space="preserve"> 0113140, 0115061</t>
  </si>
  <si>
    <t>1040, 0810</t>
  </si>
  <si>
    <t>3140, 5061</t>
  </si>
  <si>
    <t xml:space="preserve"> 0116030, 0117310, 0117330, 0117461, 0118312</t>
  </si>
  <si>
    <t xml:space="preserve"> 6030, 7310, 7330, 7461, 8312</t>
  </si>
  <si>
    <t xml:space="preserve"> 0620, 0443, 0456, 0512</t>
  </si>
  <si>
    <t>Міська програма розвитку житлово-комунального господарства та благоустрою м.Сватове на 2020 рік</t>
  </si>
  <si>
    <t>0114082, 0117413, 0113210, 0113242</t>
  </si>
  <si>
    <t>4082, 7413, 3210, 3242</t>
  </si>
  <si>
    <t>0829, 0451, 1050, 1090</t>
  </si>
  <si>
    <t>Міська комплексна соціальна програма  на 2020 рік</t>
  </si>
  <si>
    <t>до рішення 33 сесії (7скликання)Сватівської міської ради</t>
  </si>
  <si>
    <t>від 24.12.2019 № 33/6</t>
  </si>
  <si>
    <t>до рішення 33 сесії (7 скликання) Сватівської міської ради</t>
  </si>
  <si>
    <t xml:space="preserve">до рішення 33 сесії (7 скликання) Сватівської міської ради  </t>
  </si>
  <si>
    <t>24.12.2019 № 33/6</t>
  </si>
  <si>
    <t>від 24.12.2019 №33/6</t>
  </si>
  <si>
    <t xml:space="preserve">до рішення 33 сесії (7 скликання) Сватівської міської ради </t>
  </si>
  <si>
    <t xml:space="preserve">   від 24.12.2019 № 33/6</t>
  </si>
  <si>
    <t>до рішення 33 сесії (6 скликання) Сватівської міської ради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</si>
</sst>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name val="Book Antiqua"/>
      <family val="1"/>
    </font>
    <font>
      <sz val="8"/>
      <color indexed="8"/>
      <name val="Calibri"/>
      <family val="2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sz val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u val="single"/>
      <sz val="8"/>
      <name val="Book Antiqua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sz val="6"/>
      <color indexed="8"/>
      <name val="Book Antiqua"/>
      <family val="1"/>
    </font>
    <font>
      <sz val="7"/>
      <name val="Book Antiqua"/>
      <family val="1"/>
    </font>
    <font>
      <i/>
      <sz val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sz val="5"/>
      <name val="Book Antiqua"/>
      <family val="1"/>
    </font>
    <font>
      <b/>
      <i/>
      <u val="single"/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i/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sz val="5.5"/>
      <color indexed="8"/>
      <name val="Book Antiqua"/>
      <family val="1"/>
    </font>
    <font>
      <sz val="8"/>
      <color indexed="10"/>
      <name val="Book Antiqua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sz val="5"/>
      <color theme="1"/>
      <name val="Book Antiqua"/>
      <family val="1"/>
    </font>
    <font>
      <sz val="6"/>
      <color theme="1"/>
      <name val="Book Antiqua"/>
      <family val="1"/>
    </font>
    <font>
      <b/>
      <sz val="11"/>
      <color theme="1"/>
      <name val="Book Antiqua"/>
      <family val="1"/>
    </font>
    <font>
      <i/>
      <sz val="6"/>
      <color theme="1"/>
      <name val="Book Antiqua"/>
      <family val="1"/>
    </font>
    <font>
      <sz val="5.5"/>
      <color theme="1"/>
      <name val="Book Antiqua"/>
      <family val="1"/>
    </font>
    <font>
      <sz val="8"/>
      <color rgb="FFFF0000"/>
      <name val="Book Antiqua"/>
      <family val="1"/>
    </font>
    <font>
      <i/>
      <sz val="8"/>
      <color theme="1"/>
      <name val="Book Antiqua"/>
      <family val="1"/>
    </font>
    <font>
      <b/>
      <sz val="9"/>
      <color theme="1"/>
      <name val="Calibri"/>
      <family val="2"/>
    </font>
    <font>
      <b/>
      <i/>
      <u val="single"/>
      <sz val="11"/>
      <color theme="1"/>
      <name val="Book Antiqua"/>
      <family val="1"/>
    </font>
    <font>
      <b/>
      <i/>
      <u val="single"/>
      <sz val="10"/>
      <color theme="1"/>
      <name val="Book Antiqua"/>
      <family val="1"/>
    </font>
    <font>
      <b/>
      <i/>
      <sz val="7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/>
    </xf>
    <xf numFmtId="0" fontId="87" fillId="0" borderId="0" xfId="0" applyFont="1" applyAlignment="1">
      <alignment vertical="center" wrapText="1"/>
    </xf>
    <xf numFmtId="0" fontId="7" fillId="0" borderId="10" xfId="52" applyFont="1" applyBorder="1" applyAlignment="1">
      <alignment vertical="center" wrapText="1"/>
      <protection/>
    </xf>
    <xf numFmtId="0" fontId="88" fillId="0" borderId="0" xfId="0" applyFont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vertical="center" wrapText="1"/>
      <protection/>
    </xf>
    <xf numFmtId="0" fontId="91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3" fillId="0" borderId="0" xfId="0" applyFont="1" applyAlignment="1">
      <alignment/>
    </xf>
    <xf numFmtId="164" fontId="94" fillId="0" borderId="10" xfId="0" applyNumberFormat="1" applyFont="1" applyBorder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88" fillId="0" borderId="0" xfId="0" applyNumberFormat="1" applyFont="1" applyAlignment="1">
      <alignment vertical="center" wrapText="1"/>
    </xf>
    <xf numFmtId="0" fontId="88" fillId="0" borderId="0" xfId="0" applyNumberFormat="1" applyFont="1" applyAlignment="1">
      <alignment horizontal="center" vertical="center" wrapText="1"/>
    </xf>
    <xf numFmtId="0" fontId="88" fillId="0" borderId="10" xfId="0" applyNumberFormat="1" applyFont="1" applyBorder="1" applyAlignment="1">
      <alignment vertical="center" wrapText="1"/>
    </xf>
    <xf numFmtId="0" fontId="88" fillId="0" borderId="11" xfId="0" applyNumberFormat="1" applyFont="1" applyBorder="1" applyAlignment="1">
      <alignment vertical="center" wrapText="1"/>
    </xf>
    <xf numFmtId="0" fontId="88" fillId="0" borderId="12" xfId="0" applyNumberFormat="1" applyFont="1" applyBorder="1" applyAlignment="1">
      <alignment vertical="center" wrapText="1"/>
    </xf>
    <xf numFmtId="0" fontId="88" fillId="0" borderId="13" xfId="0" applyNumberFormat="1" applyFont="1" applyBorder="1" applyAlignment="1">
      <alignment vertical="center" wrapText="1"/>
    </xf>
    <xf numFmtId="0" fontId="88" fillId="0" borderId="14" xfId="0" applyNumberFormat="1" applyFont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89" fillId="0" borderId="16" xfId="0" applyNumberFormat="1" applyFont="1" applyBorder="1" applyAlignment="1">
      <alignment vertical="center" wrapText="1"/>
    </xf>
    <xf numFmtId="0" fontId="89" fillId="0" borderId="0" xfId="0" applyNumberFormat="1" applyFont="1" applyAlignment="1">
      <alignment vertical="center" wrapText="1"/>
    </xf>
    <xf numFmtId="0" fontId="95" fillId="0" borderId="0" xfId="0" applyFont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164" fontId="89" fillId="0" borderId="10" xfId="0" applyNumberFormat="1" applyFont="1" applyBorder="1" applyAlignment="1">
      <alignment vertical="center" wrapText="1"/>
    </xf>
    <xf numFmtId="164" fontId="88" fillId="0" borderId="13" xfId="0" applyNumberFormat="1" applyFont="1" applyBorder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164" fontId="90" fillId="0" borderId="10" xfId="0" applyNumberFormat="1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19" fillId="0" borderId="10" xfId="55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96" fillId="0" borderId="10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9" fillId="0" borderId="0" xfId="0" applyFont="1" applyBorder="1" applyAlignment="1">
      <alignment vertical="center" wrapText="1"/>
    </xf>
    <xf numFmtId="164" fontId="89" fillId="0" borderId="0" xfId="0" applyNumberFormat="1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164" fontId="88" fillId="0" borderId="0" xfId="0" applyNumberFormat="1" applyFont="1" applyBorder="1" applyAlignment="1">
      <alignment vertical="center" wrapText="1"/>
    </xf>
    <xf numFmtId="49" fontId="89" fillId="0" borderId="10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0" fontId="19" fillId="0" borderId="10" xfId="57" applyFont="1" applyBorder="1" applyAlignment="1">
      <alignment vertical="center" wrapText="1"/>
      <protection/>
    </xf>
    <xf numFmtId="0" fontId="88" fillId="0" borderId="10" xfId="0" applyFont="1" applyBorder="1" applyAlignment="1">
      <alignment horizontal="right" vertical="center" wrapText="1"/>
    </xf>
    <xf numFmtId="0" fontId="98" fillId="0" borderId="0" xfId="0" applyFont="1" applyAlignment="1">
      <alignment/>
    </xf>
    <xf numFmtId="0" fontId="91" fillId="0" borderId="0" xfId="0" applyFont="1" applyBorder="1" applyAlignment="1">
      <alignment vertical="center" wrapText="1"/>
    </xf>
    <xf numFmtId="0" fontId="99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100" fillId="33" borderId="10" xfId="0" applyFont="1" applyFill="1" applyBorder="1" applyAlignment="1">
      <alignment horizontal="right" wrapText="1"/>
    </xf>
    <xf numFmtId="0" fontId="100" fillId="33" borderId="10" xfId="0" applyFont="1" applyFill="1" applyBorder="1" applyAlignment="1">
      <alignment horizontal="justify" wrapText="1"/>
    </xf>
    <xf numFmtId="0" fontId="19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00" fillId="33" borderId="10" xfId="0" applyFont="1" applyFill="1" applyBorder="1" applyAlignment="1">
      <alignment vertical="top" wrapText="1"/>
    </xf>
    <xf numFmtId="0" fontId="97" fillId="0" borderId="10" xfId="0" applyFont="1" applyBorder="1" applyAlignment="1">
      <alignment horizontal="right" vertical="top" wrapText="1"/>
    </xf>
    <xf numFmtId="0" fontId="101" fillId="33" borderId="10" xfId="0" applyFont="1" applyFill="1" applyBorder="1" applyAlignment="1">
      <alignment vertical="top" wrapText="1"/>
    </xf>
    <xf numFmtId="0" fontId="102" fillId="33" borderId="10" xfId="0" applyFont="1" applyFill="1" applyBorder="1" applyAlignment="1">
      <alignment vertical="top" wrapText="1"/>
    </xf>
    <xf numFmtId="0" fontId="102" fillId="33" borderId="10" xfId="0" applyFont="1" applyFill="1" applyBorder="1" applyAlignment="1">
      <alignment horizontal="right" wrapText="1"/>
    </xf>
    <xf numFmtId="0" fontId="102" fillId="33" borderId="10" xfId="0" applyFont="1" applyFill="1" applyBorder="1" applyAlignment="1">
      <alignment horizontal="justify" wrapText="1"/>
    </xf>
    <xf numFmtId="0" fontId="100" fillId="33" borderId="10" xfId="0" applyFont="1" applyFill="1" applyBorder="1" applyAlignment="1">
      <alignment horizontal="right" vertical="top" wrapText="1"/>
    </xf>
    <xf numFmtId="0" fontId="19" fillId="0" borderId="10" xfId="54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29" fillId="0" borderId="10" xfId="59" applyFont="1" applyBorder="1" applyAlignment="1">
      <alignment horizontal="left" vertical="center" wrapText="1"/>
      <protection/>
    </xf>
    <xf numFmtId="0" fontId="102" fillId="0" borderId="10" xfId="0" applyFont="1" applyBorder="1" applyAlignment="1">
      <alignment wrapText="1"/>
    </xf>
    <xf numFmtId="0" fontId="12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3" fillId="0" borderId="10" xfId="0" applyFont="1" applyBorder="1" applyAlignment="1">
      <alignment wrapText="1"/>
    </xf>
    <xf numFmtId="0" fontId="10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87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64" fontId="87" fillId="0" borderId="0" xfId="0" applyNumberFormat="1" applyFont="1" applyBorder="1" applyAlignment="1">
      <alignment vertical="center" wrapText="1"/>
    </xf>
    <xf numFmtId="0" fontId="32" fillId="0" borderId="10" xfId="0" applyNumberFormat="1" applyFont="1" applyFill="1" applyBorder="1" applyAlignment="1" applyProtection="1">
      <alignment vertical="center"/>
      <protection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horizontal="left" vertical="top"/>
      <protection/>
    </xf>
    <xf numFmtId="0" fontId="32" fillId="0" borderId="10" xfId="0" applyNumberFormat="1" applyFont="1" applyFill="1" applyBorder="1" applyAlignment="1" applyProtection="1">
      <alignment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vertical="top" wrapText="1"/>
      <protection/>
    </xf>
    <xf numFmtId="0" fontId="35" fillId="0" borderId="10" xfId="0" applyNumberFormat="1" applyFont="1" applyFill="1" applyBorder="1" applyAlignment="1" applyProtection="1">
      <alignment horizontal="left" vertical="top"/>
      <protection/>
    </xf>
    <xf numFmtId="0" fontId="35" fillId="0" borderId="10" xfId="0" applyNumberFormat="1" applyFont="1" applyFill="1" applyBorder="1" applyAlignment="1" applyProtection="1">
      <alignment vertical="top" wrapText="1"/>
      <protection/>
    </xf>
    <xf numFmtId="0" fontId="91" fillId="0" borderId="17" xfId="0" applyFont="1" applyBorder="1" applyAlignment="1">
      <alignment horizontal="left" vertical="center" wrapText="1"/>
    </xf>
    <xf numFmtId="49" fontId="88" fillId="0" borderId="10" xfId="0" applyNumberFormat="1" applyFont="1" applyBorder="1" applyAlignment="1">
      <alignment vertical="center" wrapText="1"/>
    </xf>
    <xf numFmtId="0" fontId="36" fillId="0" borderId="10" xfId="58" applyFont="1" applyBorder="1" applyAlignment="1">
      <alignment vertical="center" wrapText="1"/>
      <protection/>
    </xf>
    <xf numFmtId="0" fontId="106" fillId="0" borderId="10" xfId="0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49" fontId="97" fillId="0" borderId="10" xfId="0" applyNumberFormat="1" applyFont="1" applyBorder="1" applyAlignment="1">
      <alignment horizontal="right"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49" fontId="96" fillId="0" borderId="10" xfId="0" applyNumberFormat="1" applyFont="1" applyBorder="1" applyAlignment="1">
      <alignment horizontal="right" vertical="center" wrapText="1"/>
    </xf>
    <xf numFmtId="49" fontId="91" fillId="0" borderId="17" xfId="0" applyNumberFormat="1" applyFont="1" applyBorder="1" applyAlignment="1">
      <alignment horizontal="right" vertical="center" wrapText="1"/>
    </xf>
    <xf numFmtId="49" fontId="91" fillId="0" borderId="10" xfId="0" applyNumberFormat="1" applyFont="1" applyBorder="1" applyAlignment="1">
      <alignment horizontal="right" vertical="top" wrapText="1"/>
    </xf>
    <xf numFmtId="0" fontId="91" fillId="0" borderId="10" xfId="0" applyFont="1" applyBorder="1" applyAlignment="1">
      <alignment horizontal="left" vertical="top" wrapText="1"/>
    </xf>
    <xf numFmtId="0" fontId="108" fillId="0" borderId="0" xfId="0" applyFont="1" applyAlignment="1">
      <alignment vertical="center" wrapText="1"/>
    </xf>
    <xf numFmtId="0" fontId="19" fillId="0" borderId="10" xfId="58" applyFont="1" applyBorder="1" applyAlignment="1">
      <alignment vertical="center" wrapText="1"/>
      <protection/>
    </xf>
    <xf numFmtId="0" fontId="39" fillId="0" borderId="0" xfId="0" applyFont="1" applyFill="1" applyAlignment="1">
      <alignment/>
    </xf>
    <xf numFmtId="49" fontId="92" fillId="0" borderId="10" xfId="0" applyNumberFormat="1" applyFont="1" applyBorder="1" applyAlignment="1">
      <alignment horizontal="right" vertical="center" wrapText="1"/>
    </xf>
    <xf numFmtId="0" fontId="89" fillId="6" borderId="10" xfId="0" applyFont="1" applyFill="1" applyBorder="1" applyAlignment="1">
      <alignment vertical="center" wrapText="1"/>
    </xf>
    <xf numFmtId="49" fontId="89" fillId="6" borderId="10" xfId="0" applyNumberFormat="1" applyFont="1" applyFill="1" applyBorder="1" applyAlignment="1">
      <alignment horizontal="right" vertical="center" wrapText="1"/>
    </xf>
    <xf numFmtId="0" fontId="107" fillId="6" borderId="10" xfId="0" applyFont="1" applyFill="1" applyBorder="1" applyAlignment="1">
      <alignment vertical="center" wrapText="1"/>
    </xf>
    <xf numFmtId="0" fontId="89" fillId="6" borderId="10" xfId="0" applyFont="1" applyFill="1" applyBorder="1" applyAlignment="1">
      <alignment horizontal="right" vertical="center" wrapText="1"/>
    </xf>
    <xf numFmtId="49" fontId="89" fillId="6" borderId="10" xfId="0" applyNumberFormat="1" applyFont="1" applyFill="1" applyBorder="1" applyAlignment="1">
      <alignment vertical="center" wrapText="1"/>
    </xf>
    <xf numFmtId="49" fontId="92" fillId="0" borderId="10" xfId="0" applyNumberFormat="1" applyFont="1" applyBorder="1" applyAlignment="1">
      <alignment horizontal="left" vertical="center" wrapText="1"/>
    </xf>
    <xf numFmtId="0" fontId="40" fillId="0" borderId="10" xfId="53" applyFont="1" applyBorder="1" applyAlignment="1">
      <alignment vertical="center" wrapText="1"/>
      <protection/>
    </xf>
    <xf numFmtId="0" fontId="109" fillId="33" borderId="10" xfId="0" applyFont="1" applyFill="1" applyBorder="1" applyAlignment="1">
      <alignment horizontal="right" vertical="top" wrapText="1"/>
    </xf>
    <xf numFmtId="0" fontId="109" fillId="33" borderId="10" xfId="0" applyFont="1" applyFill="1" applyBorder="1" applyAlignment="1">
      <alignment vertical="top" wrapText="1"/>
    </xf>
    <xf numFmtId="0" fontId="110" fillId="0" borderId="0" xfId="0" applyFont="1" applyAlignment="1">
      <alignment/>
    </xf>
    <xf numFmtId="0" fontId="12" fillId="0" borderId="10" xfId="59" applyFont="1" applyBorder="1" applyAlignment="1">
      <alignment horizontal="right" vertical="top" wrapText="1"/>
      <protection/>
    </xf>
    <xf numFmtId="0" fontId="100" fillId="0" borderId="10" xfId="0" applyFont="1" applyBorder="1" applyAlignment="1">
      <alignment horizontal="left" vertical="top" wrapText="1"/>
    </xf>
    <xf numFmtId="0" fontId="91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right" vertical="center" wrapText="1"/>
    </xf>
    <xf numFmtId="49" fontId="88" fillId="34" borderId="10" xfId="0" applyNumberFormat="1" applyFont="1" applyFill="1" applyBorder="1" applyAlignment="1">
      <alignment horizontal="right" vertical="center" wrapText="1"/>
    </xf>
    <xf numFmtId="0" fontId="92" fillId="34" borderId="10" xfId="0" applyFont="1" applyFill="1" applyBorder="1" applyAlignment="1">
      <alignment vertical="center" wrapText="1"/>
    </xf>
    <xf numFmtId="0" fontId="88" fillId="34" borderId="0" xfId="0" applyFont="1" applyFill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111" fillId="0" borderId="10" xfId="0" applyFont="1" applyBorder="1" applyAlignment="1">
      <alignment wrapText="1"/>
    </xf>
    <xf numFmtId="1" fontId="94" fillId="0" borderId="10" xfId="0" applyNumberFormat="1" applyFont="1" applyBorder="1" applyAlignment="1">
      <alignment vertical="center" wrapText="1"/>
    </xf>
    <xf numFmtId="1" fontId="87" fillId="0" borderId="10" xfId="0" applyNumberFormat="1" applyFont="1" applyBorder="1" applyAlignment="1">
      <alignment vertical="center" wrapText="1"/>
    </xf>
    <xf numFmtId="1" fontId="105" fillId="0" borderId="10" xfId="0" applyNumberFormat="1" applyFont="1" applyBorder="1" applyAlignment="1">
      <alignment vertical="center" wrapText="1"/>
    </xf>
    <xf numFmtId="1" fontId="92" fillId="0" borderId="10" xfId="0" applyNumberFormat="1" applyFont="1" applyBorder="1" applyAlignment="1">
      <alignment vertic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6" fillId="0" borderId="10" xfId="0" applyNumberFormat="1" applyFont="1" applyBorder="1" applyAlignment="1">
      <alignment horizontal="center" vertical="center" wrapText="1"/>
    </xf>
    <xf numFmtId="1" fontId="108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top"/>
      <protection/>
    </xf>
    <xf numFmtId="1" fontId="89" fillId="6" borderId="10" xfId="0" applyNumberFormat="1" applyFont="1" applyFill="1" applyBorder="1" applyAlignment="1">
      <alignment vertical="center" wrapText="1"/>
    </xf>
    <xf numFmtId="1" fontId="88" fillId="0" borderId="10" xfId="0" applyNumberFormat="1" applyFont="1" applyBorder="1" applyAlignment="1">
      <alignment vertical="center" wrapText="1"/>
    </xf>
    <xf numFmtId="1" fontId="88" fillId="6" borderId="10" xfId="0" applyNumberFormat="1" applyFont="1" applyFill="1" applyBorder="1" applyAlignment="1">
      <alignment vertical="center" wrapText="1"/>
    </xf>
    <xf numFmtId="1" fontId="88" fillId="34" borderId="10" xfId="0" applyNumberFormat="1" applyFont="1" applyFill="1" applyBorder="1" applyAlignment="1">
      <alignment vertical="center" wrapText="1"/>
    </xf>
    <xf numFmtId="49" fontId="96" fillId="35" borderId="13" xfId="0" applyNumberFormat="1" applyFont="1" applyFill="1" applyBorder="1" applyAlignment="1">
      <alignment horizontal="right" vertical="center" wrapText="1"/>
    </xf>
    <xf numFmtId="0" fontId="96" fillId="35" borderId="13" xfId="0" applyFont="1" applyFill="1" applyBorder="1" applyAlignment="1">
      <alignment horizontal="center" vertical="center" wrapText="1"/>
    </xf>
    <xf numFmtId="1" fontId="96" fillId="35" borderId="13" xfId="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 vertical="center" wrapText="1"/>
    </xf>
    <xf numFmtId="0" fontId="92" fillId="0" borderId="10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112" fillId="0" borderId="0" xfId="0" applyFont="1" applyAlignment="1">
      <alignment vertical="center" wrapText="1"/>
    </xf>
    <xf numFmtId="0" fontId="112" fillId="0" borderId="10" xfId="0" applyFont="1" applyBorder="1" applyAlignment="1">
      <alignment horizontal="center" vertical="center" wrapText="1"/>
    </xf>
    <xf numFmtId="0" fontId="89" fillId="35" borderId="10" xfId="0" applyFont="1" applyFill="1" applyBorder="1" applyAlignment="1">
      <alignment vertical="center" wrapText="1"/>
    </xf>
    <xf numFmtId="164" fontId="89" fillId="35" borderId="10" xfId="0" applyNumberFormat="1" applyFont="1" applyFill="1" applyBorder="1" applyAlignment="1">
      <alignment vertical="center" wrapText="1"/>
    </xf>
    <xf numFmtId="0" fontId="89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49" fontId="96" fillId="0" borderId="10" xfId="0" applyNumberFormat="1" applyFont="1" applyBorder="1" applyAlignment="1">
      <alignment horizontal="center" vertical="center" wrapText="1"/>
    </xf>
    <xf numFmtId="164" fontId="89" fillId="0" borderId="10" xfId="0" applyNumberFormat="1" applyFont="1" applyBorder="1" applyAlignment="1">
      <alignment horizontal="center" vertical="center" wrapText="1"/>
    </xf>
    <xf numFmtId="49" fontId="96" fillId="35" borderId="10" xfId="0" applyNumberFormat="1" applyFont="1" applyFill="1" applyBorder="1" applyAlignment="1">
      <alignment horizontal="right" vertical="center" wrapText="1"/>
    </xf>
    <xf numFmtId="0" fontId="96" fillId="35" borderId="10" xfId="0" applyFont="1" applyFill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right" vertical="top" wrapText="1"/>
    </xf>
    <xf numFmtId="0" fontId="91" fillId="0" borderId="10" xfId="0" applyFont="1" applyBorder="1" applyAlignment="1">
      <alignment vertical="top" wrapText="1"/>
    </xf>
    <xf numFmtId="49" fontId="91" fillId="0" borderId="10" xfId="0" applyNumberFormat="1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49" fontId="97" fillId="0" borderId="10" xfId="0" applyNumberFormat="1" applyFont="1" applyBorder="1" applyAlignment="1">
      <alignment horizontal="right" vertical="top" wrapText="1"/>
    </xf>
    <xf numFmtId="0" fontId="97" fillId="0" borderId="10" xfId="0" applyFont="1" applyBorder="1" applyAlignment="1">
      <alignment horizontal="left" vertical="top" wrapText="1"/>
    </xf>
    <xf numFmtId="0" fontId="91" fillId="0" borderId="10" xfId="0" applyFont="1" applyBorder="1" applyAlignment="1">
      <alignment horizontal="right" vertical="top" wrapText="1"/>
    </xf>
    <xf numFmtId="0" fontId="97" fillId="34" borderId="10" xfId="0" applyFont="1" applyFill="1" applyBorder="1" applyAlignment="1">
      <alignment horizontal="left" vertical="center" wrapText="1"/>
    </xf>
    <xf numFmtId="1" fontId="97" fillId="0" borderId="10" xfId="0" applyNumberFormat="1" applyFont="1" applyBorder="1" applyAlignment="1">
      <alignment vertical="center" wrapText="1"/>
    </xf>
    <xf numFmtId="164" fontId="97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112" fillId="0" borderId="10" xfId="0" applyFont="1" applyBorder="1" applyAlignment="1">
      <alignment vertical="center" wrapText="1"/>
    </xf>
    <xf numFmtId="164" fontId="92" fillId="35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/>
      <protection/>
    </xf>
    <xf numFmtId="49" fontId="88" fillId="0" borderId="19" xfId="0" applyNumberFormat="1" applyFont="1" applyBorder="1" applyAlignment="1">
      <alignment vertical="center" wrapText="1"/>
    </xf>
    <xf numFmtId="49" fontId="92" fillId="0" borderId="19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 wrapText="1"/>
    </xf>
    <xf numFmtId="164" fontId="113" fillId="0" borderId="10" xfId="0" applyNumberFormat="1" applyFont="1" applyBorder="1" applyAlignment="1">
      <alignment vertical="center" wrapText="1"/>
    </xf>
    <xf numFmtId="1" fontId="39" fillId="0" borderId="10" xfId="0" applyNumberFormat="1" applyFont="1" applyBorder="1" applyAlignment="1">
      <alignment vertical="center" wrapText="1"/>
    </xf>
    <xf numFmtId="1" fontId="92" fillId="0" borderId="10" xfId="0" applyNumberFormat="1" applyFont="1" applyBorder="1" applyAlignment="1">
      <alignment horizontal="right" vertical="center" wrapText="1"/>
    </xf>
    <xf numFmtId="0" fontId="114" fillId="0" borderId="0" xfId="0" applyFont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94" fillId="0" borderId="0" xfId="0" applyNumberFormat="1" applyFont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94" fillId="0" borderId="0" xfId="0" applyNumberFormat="1" applyFont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 vertical="center" wrapText="1"/>
    </xf>
    <xf numFmtId="0" fontId="113" fillId="0" borderId="0" xfId="0" applyFont="1" applyAlignment="1">
      <alignment vertical="center" wrapText="1"/>
    </xf>
    <xf numFmtId="0" fontId="89" fillId="6" borderId="10" xfId="0" applyFont="1" applyFill="1" applyBorder="1" applyAlignment="1">
      <alignment horizontal="center" vertical="center" wrapText="1"/>
    </xf>
    <xf numFmtId="49" fontId="89" fillId="6" borderId="10" xfId="0" applyNumberFormat="1" applyFont="1" applyFill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88" fillId="0" borderId="20" xfId="0" applyNumberFormat="1" applyFont="1" applyBorder="1" applyAlignment="1">
      <alignment horizontal="center" vertical="center" wrapText="1"/>
    </xf>
    <xf numFmtId="0" fontId="88" fillId="0" borderId="21" xfId="0" applyNumberFormat="1" applyFont="1" applyBorder="1" applyAlignment="1">
      <alignment vertical="center" wrapText="1"/>
    </xf>
    <xf numFmtId="0" fontId="89" fillId="0" borderId="22" xfId="0" applyNumberFormat="1" applyFont="1" applyBorder="1" applyAlignment="1">
      <alignment vertical="center" wrapText="1"/>
    </xf>
    <xf numFmtId="0" fontId="89" fillId="0" borderId="23" xfId="0" applyNumberFormat="1" applyFont="1" applyBorder="1" applyAlignment="1">
      <alignment horizontal="center" vertical="center" wrapText="1"/>
    </xf>
    <xf numFmtId="0" fontId="113" fillId="0" borderId="17" xfId="0" applyNumberFormat="1" applyFont="1" applyBorder="1" applyAlignment="1">
      <alignment horizontal="center" vertical="center" wrapText="1"/>
    </xf>
    <xf numFmtId="0" fontId="113" fillId="0" borderId="17" xfId="0" applyNumberFormat="1" applyFont="1" applyBorder="1" applyAlignment="1">
      <alignment horizontal="center" vertical="center" textRotation="90" wrapText="1"/>
    </xf>
    <xf numFmtId="0" fontId="113" fillId="0" borderId="15" xfId="0" applyNumberFormat="1" applyFont="1" applyBorder="1" applyAlignment="1">
      <alignment horizontal="center" vertical="center" wrapText="1"/>
    </xf>
    <xf numFmtId="0" fontId="113" fillId="0" borderId="15" xfId="0" applyNumberFormat="1" applyFont="1" applyBorder="1" applyAlignment="1">
      <alignment horizontal="center" vertical="center" textRotation="90" wrapText="1"/>
    </xf>
    <xf numFmtId="0" fontId="116" fillId="0" borderId="10" xfId="0" applyFont="1" applyBorder="1" applyAlignment="1">
      <alignment vertical="center" textRotation="90" wrapText="1"/>
    </xf>
    <xf numFmtId="49" fontId="113" fillId="0" borderId="15" xfId="0" applyNumberFormat="1" applyFont="1" applyBorder="1" applyAlignment="1">
      <alignment horizontal="center" vertical="center" textRotation="90" wrapText="1"/>
    </xf>
    <xf numFmtId="1" fontId="96" fillId="35" borderId="10" xfId="0" applyNumberFormat="1" applyFont="1" applyFill="1" applyBorder="1" applyAlignment="1">
      <alignment vertical="center" wrapText="1"/>
    </xf>
    <xf numFmtId="1" fontId="91" fillId="0" borderId="10" xfId="0" applyNumberFormat="1" applyFont="1" applyBorder="1" applyAlignment="1">
      <alignment vertical="center" wrapText="1"/>
    </xf>
    <xf numFmtId="1" fontId="96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117" fillId="0" borderId="10" xfId="0" applyNumberFormat="1" applyFont="1" applyBorder="1" applyAlignment="1">
      <alignment vertical="center" wrapText="1"/>
    </xf>
    <xf numFmtId="1" fontId="118" fillId="0" borderId="10" xfId="0" applyNumberFormat="1" applyFont="1" applyBorder="1" applyAlignment="1">
      <alignment vertical="center" wrapText="1"/>
    </xf>
    <xf numFmtId="164" fontId="96" fillId="0" borderId="10" xfId="0" applyNumberFormat="1" applyFont="1" applyBorder="1" applyAlignment="1">
      <alignment horizontal="center" vertical="center" wrapText="1"/>
    </xf>
    <xf numFmtId="0" fontId="119" fillId="0" borderId="0" xfId="0" applyFont="1" applyAlignment="1" quotePrefix="1">
      <alignment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120" fillId="0" borderId="0" xfId="0" applyFont="1" applyAlignment="1">
      <alignment horizontal="left" vertical="center" wrapText="1"/>
    </xf>
    <xf numFmtId="0" fontId="91" fillId="0" borderId="18" xfId="0" applyFont="1" applyBorder="1" applyAlignment="1">
      <alignment horizontal="left"/>
    </xf>
    <xf numFmtId="0" fontId="87" fillId="0" borderId="19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0" borderId="27" xfId="0" applyFont="1" applyBorder="1" applyAlignment="1">
      <alignment horizontal="left" vertical="center" wrapText="1"/>
    </xf>
    <xf numFmtId="0" fontId="35" fillId="0" borderId="19" xfId="0" applyNumberFormat="1" applyFont="1" applyFill="1" applyBorder="1" applyAlignment="1" applyProtection="1">
      <alignment horizontal="left" vertical="top"/>
      <protection/>
    </xf>
    <xf numFmtId="0" fontId="35" fillId="0" borderId="25" xfId="0" applyNumberFormat="1" applyFont="1" applyFill="1" applyBorder="1" applyAlignment="1" applyProtection="1">
      <alignment horizontal="left" vertical="top"/>
      <protection/>
    </xf>
    <xf numFmtId="0" fontId="35" fillId="0" borderId="27" xfId="0" applyNumberFormat="1" applyFont="1" applyFill="1" applyBorder="1" applyAlignment="1" applyProtection="1">
      <alignment horizontal="left" vertical="top"/>
      <protection/>
    </xf>
    <xf numFmtId="0" fontId="121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90" fillId="0" borderId="24" xfId="0" applyFont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textRotation="90" wrapText="1"/>
    </xf>
    <xf numFmtId="0" fontId="91" fillId="0" borderId="28" xfId="0" applyFont="1" applyBorder="1" applyAlignment="1">
      <alignment horizontal="center" vertical="center" textRotation="90" wrapText="1"/>
    </xf>
    <xf numFmtId="0" fontId="91" fillId="0" borderId="13" xfId="0" applyFont="1" applyBorder="1" applyAlignment="1">
      <alignment horizontal="center" vertical="center" textRotation="90" wrapText="1"/>
    </xf>
    <xf numFmtId="0" fontId="118" fillId="0" borderId="17" xfId="0" applyFont="1" applyBorder="1" applyAlignment="1">
      <alignment horizontal="center" vertical="center" textRotation="90" wrapText="1"/>
    </xf>
    <xf numFmtId="0" fontId="118" fillId="0" borderId="28" xfId="0" applyFont="1" applyBorder="1" applyAlignment="1">
      <alignment horizontal="center" vertical="center" textRotation="90" wrapText="1"/>
    </xf>
    <xf numFmtId="0" fontId="118" fillId="0" borderId="13" xfId="0" applyFont="1" applyBorder="1" applyAlignment="1">
      <alignment horizontal="center" vertical="center" textRotation="90" wrapText="1"/>
    </xf>
    <xf numFmtId="0" fontId="91" fillId="0" borderId="27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88" fillId="0" borderId="29" xfId="0" applyNumberFormat="1" applyFont="1" applyBorder="1" applyAlignment="1">
      <alignment horizontal="center" vertical="center" wrapText="1"/>
    </xf>
    <xf numFmtId="0" fontId="88" fillId="0" borderId="30" xfId="0" applyNumberFormat="1" applyFont="1" applyBorder="1" applyAlignment="1">
      <alignment horizontal="center" vertical="center" wrapText="1"/>
    </xf>
    <xf numFmtId="0" fontId="94" fillId="0" borderId="0" xfId="0" applyNumberFormat="1" applyFont="1" applyAlignment="1">
      <alignment horizontal="center" vertical="center" wrapText="1"/>
    </xf>
    <xf numFmtId="0" fontId="121" fillId="0" borderId="0" xfId="0" applyNumberFormat="1" applyFont="1" applyAlignment="1">
      <alignment horizontal="left" vertical="center" wrapText="1"/>
    </xf>
    <xf numFmtId="0" fontId="113" fillId="0" borderId="0" xfId="0" applyNumberFormat="1" applyFont="1" applyBorder="1" applyAlignment="1">
      <alignment horizontal="left" vertical="center" wrapText="1"/>
    </xf>
    <xf numFmtId="0" fontId="88" fillId="0" borderId="31" xfId="0" applyNumberFormat="1" applyFont="1" applyBorder="1" applyAlignment="1">
      <alignment horizontal="center" vertical="center" wrapText="1"/>
    </xf>
    <xf numFmtId="0" fontId="88" fillId="0" borderId="11" xfId="0" applyNumberFormat="1" applyFont="1" applyBorder="1" applyAlignment="1">
      <alignment horizontal="center" vertical="center" wrapText="1"/>
    </xf>
    <xf numFmtId="0" fontId="88" fillId="0" borderId="32" xfId="0" applyNumberFormat="1" applyFont="1" applyBorder="1" applyAlignment="1">
      <alignment horizontal="center" vertical="center" wrapText="1"/>
    </xf>
    <xf numFmtId="0" fontId="88" fillId="0" borderId="33" xfId="0" applyNumberFormat="1" applyFont="1" applyBorder="1" applyAlignment="1">
      <alignment horizontal="center" vertical="center" wrapText="1"/>
    </xf>
    <xf numFmtId="0" fontId="88" fillId="0" borderId="28" xfId="0" applyNumberFormat="1" applyFont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113" fillId="0" borderId="19" xfId="0" applyNumberFormat="1" applyFont="1" applyBorder="1" applyAlignment="1">
      <alignment horizontal="center" vertical="center" wrapText="1"/>
    </xf>
    <xf numFmtId="0" fontId="113" fillId="0" borderId="25" xfId="0" applyNumberFormat="1" applyFont="1" applyBorder="1" applyAlignment="1">
      <alignment horizontal="center" vertical="center" wrapText="1"/>
    </xf>
    <xf numFmtId="0" fontId="113" fillId="0" borderId="27" xfId="0" applyNumberFormat="1" applyFont="1" applyBorder="1" applyAlignment="1">
      <alignment horizontal="center" vertical="center" wrapText="1"/>
    </xf>
    <xf numFmtId="0" fontId="113" fillId="0" borderId="17" xfId="0" applyNumberFormat="1" applyFont="1" applyBorder="1" applyAlignment="1">
      <alignment horizontal="center" vertical="center" wrapText="1"/>
    </xf>
    <xf numFmtId="0" fontId="113" fillId="0" borderId="28" xfId="0" applyNumberFormat="1" applyFont="1" applyBorder="1" applyAlignment="1">
      <alignment horizontal="center" vertical="center" wrapText="1"/>
    </xf>
    <xf numFmtId="0" fontId="113" fillId="0" borderId="15" xfId="0" applyNumberFormat="1" applyFont="1" applyBorder="1" applyAlignment="1">
      <alignment horizontal="center" vertical="center" wrapText="1"/>
    </xf>
    <xf numFmtId="0" fontId="113" fillId="0" borderId="34" xfId="0" applyNumberFormat="1" applyFont="1" applyBorder="1" applyAlignment="1">
      <alignment horizontal="center" vertical="center" wrapText="1"/>
    </xf>
    <xf numFmtId="0" fontId="113" fillId="0" borderId="35" xfId="0" applyNumberFormat="1" applyFont="1" applyBorder="1" applyAlignment="1">
      <alignment horizontal="center" vertical="center" wrapText="1"/>
    </xf>
    <xf numFmtId="0" fontId="113" fillId="0" borderId="20" xfId="0" applyNumberFormat="1" applyFont="1" applyBorder="1" applyAlignment="1">
      <alignment horizontal="center" vertical="center" wrapText="1"/>
    </xf>
    <xf numFmtId="0" fontId="113" fillId="0" borderId="10" xfId="0" applyNumberFormat="1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textRotation="90" wrapText="1"/>
    </xf>
    <xf numFmtId="0" fontId="112" fillId="0" borderId="17" xfId="0" applyFont="1" applyBorder="1" applyAlignment="1">
      <alignment horizontal="center" vertical="center" textRotation="90" wrapText="1"/>
    </xf>
    <xf numFmtId="0" fontId="112" fillId="0" borderId="28" xfId="0" applyFont="1" applyBorder="1" applyAlignment="1">
      <alignment horizontal="center" vertical="center" textRotation="90" wrapText="1"/>
    </xf>
    <xf numFmtId="0" fontId="112" fillId="0" borderId="13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92" fillId="0" borderId="10" xfId="0" applyFont="1" applyBorder="1" applyAlignment="1">
      <alignment horizontal="center" vertical="center" wrapText="1"/>
    </xf>
    <xf numFmtId="0" fontId="122" fillId="0" borderId="24" xfId="0" applyFont="1" applyBorder="1" applyAlignment="1">
      <alignment horizontal="center" vertical="center" wrapText="1"/>
    </xf>
    <xf numFmtId="0" fontId="112" fillId="0" borderId="36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right" vertical="center" wrapText="1"/>
    </xf>
    <xf numFmtId="0" fontId="88" fillId="0" borderId="0" xfId="0" applyFont="1" applyAlignment="1">
      <alignment horizontal="right" vertical="center" wrapText="1"/>
    </xf>
    <xf numFmtId="0" fontId="92" fillId="0" borderId="0" xfId="0" applyFon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9.57421875" style="0" customWidth="1"/>
    <col min="4" max="4" width="10.140625" style="0" customWidth="1"/>
    <col min="5" max="5" width="8.57421875" style="1" customWidth="1"/>
    <col min="6" max="6" width="8.7109375" style="0" customWidth="1"/>
  </cols>
  <sheetData>
    <row r="1" spans="3:6" s="14" customFormat="1" ht="15">
      <c r="C1" s="282" t="s">
        <v>0</v>
      </c>
      <c r="D1" s="282"/>
      <c r="E1" s="282"/>
      <c r="F1" s="282"/>
    </row>
    <row r="2" spans="3:6" s="14" customFormat="1" ht="15">
      <c r="C2" s="282" t="s">
        <v>325</v>
      </c>
      <c r="D2" s="282"/>
      <c r="E2" s="282"/>
      <c r="F2" s="282"/>
    </row>
    <row r="3" spans="3:6" s="14" customFormat="1" ht="15">
      <c r="C3" s="282" t="s">
        <v>326</v>
      </c>
      <c r="D3" s="282"/>
      <c r="E3" s="282"/>
      <c r="F3" s="282"/>
    </row>
    <row r="4" s="14" customFormat="1" ht="3" customHeight="1"/>
    <row r="5" spans="1:6" ht="15">
      <c r="A5" s="219" t="s">
        <v>27</v>
      </c>
      <c r="B5" s="219"/>
      <c r="C5" s="219"/>
      <c r="D5" s="219"/>
      <c r="E5" s="219"/>
      <c r="F5" s="219"/>
    </row>
    <row r="6" spans="1:6" ht="15">
      <c r="A6" s="219" t="s">
        <v>295</v>
      </c>
      <c r="B6" s="219"/>
      <c r="C6" s="219"/>
      <c r="D6" s="219"/>
      <c r="E6" s="219"/>
      <c r="F6" s="219"/>
    </row>
    <row r="7" spans="1:6" s="1" customFormat="1" ht="15">
      <c r="A7" s="221">
        <v>12313301000</v>
      </c>
      <c r="B7" s="221"/>
      <c r="C7" s="183"/>
      <c r="D7" s="183"/>
      <c r="E7" s="183"/>
      <c r="F7" s="183"/>
    </row>
    <row r="8" spans="1:6" ht="15">
      <c r="A8" s="222" t="s">
        <v>272</v>
      </c>
      <c r="B8" s="222"/>
      <c r="C8" s="1"/>
      <c r="D8" s="1"/>
      <c r="E8" s="213" t="s">
        <v>192</v>
      </c>
      <c r="F8" s="213"/>
    </row>
    <row r="9" spans="1:6" s="15" customFormat="1" ht="12.75" customHeight="1">
      <c r="A9" s="216" t="s">
        <v>1</v>
      </c>
      <c r="B9" s="216" t="s">
        <v>191</v>
      </c>
      <c r="C9" s="216" t="s">
        <v>190</v>
      </c>
      <c r="D9" s="216" t="s">
        <v>2</v>
      </c>
      <c r="E9" s="214" t="s">
        <v>3</v>
      </c>
      <c r="F9" s="215"/>
    </row>
    <row r="10" spans="1:6" s="15" customFormat="1" ht="38.25">
      <c r="A10" s="217"/>
      <c r="B10" s="217"/>
      <c r="C10" s="217"/>
      <c r="D10" s="217"/>
      <c r="E10" s="54" t="s">
        <v>190</v>
      </c>
      <c r="F10" s="54" t="s">
        <v>54</v>
      </c>
    </row>
    <row r="11" spans="1:6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79" customFormat="1" ht="15">
      <c r="A12" s="3">
        <v>10000000</v>
      </c>
      <c r="B12" s="55" t="s">
        <v>4</v>
      </c>
      <c r="C12" s="132">
        <f>SUM(D12:E12)</f>
        <v>29029820</v>
      </c>
      <c r="D12" s="132">
        <f>D13+D15+D19+D24+D30+D49</f>
        <v>28761250</v>
      </c>
      <c r="E12" s="132">
        <f>E13+E15+E19+E24+E30+E49</f>
        <v>268570</v>
      </c>
      <c r="F12" s="132">
        <f>F13+F15+F19+F24+F30+F49</f>
        <v>0</v>
      </c>
    </row>
    <row r="13" spans="1:6" ht="15.75" customHeight="1">
      <c r="A13" s="56">
        <v>11020000</v>
      </c>
      <c r="B13" s="57" t="s">
        <v>55</v>
      </c>
      <c r="C13" s="133">
        <f>SUM(D13:E13)</f>
        <v>30000</v>
      </c>
      <c r="D13" s="134">
        <f>D14</f>
        <v>30000</v>
      </c>
      <c r="E13" s="134">
        <f>E14</f>
        <v>0</v>
      </c>
      <c r="F13" s="134">
        <f>F14</f>
        <v>0</v>
      </c>
    </row>
    <row r="14" spans="1:6" ht="25.5">
      <c r="A14" s="58">
        <v>11020200</v>
      </c>
      <c r="B14" s="58" t="s">
        <v>5</v>
      </c>
      <c r="C14" s="133">
        <f>SUM(D14:E14)</f>
        <v>30000</v>
      </c>
      <c r="D14" s="133">
        <v>30000</v>
      </c>
      <c r="E14" s="133"/>
      <c r="F14" s="133"/>
    </row>
    <row r="15" spans="1:6" s="79" customFormat="1" ht="15" hidden="1">
      <c r="A15" s="59">
        <v>12000000</v>
      </c>
      <c r="B15" s="60" t="s">
        <v>56</v>
      </c>
      <c r="C15" s="132">
        <f aca="true" t="shared" si="0" ref="C15:C84">SUM(D15:E15)</f>
        <v>0</v>
      </c>
      <c r="D15" s="132">
        <f>D16</f>
        <v>0</v>
      </c>
      <c r="E15" s="132">
        <f>E16</f>
        <v>0</v>
      </c>
      <c r="F15" s="132">
        <f>F16</f>
        <v>0</v>
      </c>
    </row>
    <row r="16" spans="1:6" s="79" customFormat="1" ht="24.75" customHeight="1" hidden="1">
      <c r="A16" s="61">
        <v>12020000</v>
      </c>
      <c r="B16" s="62" t="s">
        <v>57</v>
      </c>
      <c r="C16" s="132">
        <f t="shared" si="0"/>
        <v>0</v>
      </c>
      <c r="D16" s="132">
        <f>SUM(D17:D18)</f>
        <v>0</v>
      </c>
      <c r="E16" s="132">
        <f>SUM(E17:E18)</f>
        <v>0</v>
      </c>
      <c r="F16" s="132">
        <f>SUM(F17:F18)</f>
        <v>0</v>
      </c>
    </row>
    <row r="17" spans="1:6" ht="32.25" customHeight="1" hidden="1">
      <c r="A17" s="10">
        <v>12020100</v>
      </c>
      <c r="B17" s="63" t="s">
        <v>58</v>
      </c>
      <c r="C17" s="133">
        <f t="shared" si="0"/>
        <v>0</v>
      </c>
      <c r="D17" s="133">
        <f>'[1]Доходи рік'!$C23/1000</f>
        <v>0</v>
      </c>
      <c r="E17" s="133"/>
      <c r="F17" s="133"/>
    </row>
    <row r="18" spans="1:6" ht="25.5" hidden="1">
      <c r="A18" s="10">
        <v>12020200</v>
      </c>
      <c r="B18" s="63" t="s">
        <v>59</v>
      </c>
      <c r="C18" s="133">
        <f t="shared" si="0"/>
        <v>0</v>
      </c>
      <c r="D18" s="133">
        <f>'[1]Доходи рік'!$C24/1000</f>
        <v>0</v>
      </c>
      <c r="E18" s="133"/>
      <c r="F18" s="133"/>
    </row>
    <row r="19" spans="1:6" s="79" customFormat="1" ht="27">
      <c r="A19" s="56">
        <v>13000000</v>
      </c>
      <c r="B19" s="57" t="s">
        <v>60</v>
      </c>
      <c r="C19" s="132">
        <f t="shared" si="0"/>
        <v>13600</v>
      </c>
      <c r="D19" s="132">
        <f>D20+D22</f>
        <v>13600</v>
      </c>
      <c r="E19" s="132">
        <f>E20</f>
        <v>0</v>
      </c>
      <c r="F19" s="132">
        <f>F20</f>
        <v>0</v>
      </c>
    </row>
    <row r="20" spans="1:6" ht="15">
      <c r="A20" s="64">
        <v>13010000</v>
      </c>
      <c r="B20" s="65" t="s">
        <v>61</v>
      </c>
      <c r="C20" s="133">
        <f t="shared" si="0"/>
        <v>6000</v>
      </c>
      <c r="D20" s="133">
        <f>D21</f>
        <v>6000</v>
      </c>
      <c r="E20" s="133">
        <f>SUM(E21:E23)</f>
        <v>0</v>
      </c>
      <c r="F20" s="133">
        <f>SUM(F21:F23)</f>
        <v>0</v>
      </c>
    </row>
    <row r="21" spans="1:6" ht="51">
      <c r="A21" s="64">
        <v>13010200</v>
      </c>
      <c r="B21" s="65" t="s">
        <v>62</v>
      </c>
      <c r="C21" s="133">
        <f t="shared" si="0"/>
        <v>6000</v>
      </c>
      <c r="D21" s="133">
        <v>6000</v>
      </c>
      <c r="E21" s="133"/>
      <c r="F21" s="133"/>
    </row>
    <row r="22" spans="1:6" ht="25.5" customHeight="1">
      <c r="A22" s="64">
        <v>13030000</v>
      </c>
      <c r="B22" s="65" t="s">
        <v>301</v>
      </c>
      <c r="C22" s="133">
        <f>C23</f>
        <v>7600</v>
      </c>
      <c r="D22" s="133">
        <f>D23</f>
        <v>7600</v>
      </c>
      <c r="E22" s="133"/>
      <c r="F22" s="133"/>
    </row>
    <row r="23" spans="1:6" ht="25.5">
      <c r="A23" s="64">
        <v>13030100</v>
      </c>
      <c r="B23" s="65" t="s">
        <v>302</v>
      </c>
      <c r="C23" s="133">
        <f t="shared" si="0"/>
        <v>7600</v>
      </c>
      <c r="D23" s="133">
        <v>7600</v>
      </c>
      <c r="E23" s="133"/>
      <c r="F23" s="133"/>
    </row>
    <row r="24" spans="1:6" s="79" customFormat="1" ht="15">
      <c r="A24" s="66">
        <v>14000000</v>
      </c>
      <c r="B24" s="60" t="s">
        <v>63</v>
      </c>
      <c r="C24" s="132">
        <f t="shared" si="0"/>
        <v>3217670</v>
      </c>
      <c r="D24" s="132">
        <f>D29+D25+D27</f>
        <v>3217670</v>
      </c>
      <c r="E24" s="132">
        <f>E29+E25+E27</f>
        <v>0</v>
      </c>
      <c r="F24" s="132">
        <f>F29+F25+F27</f>
        <v>0</v>
      </c>
    </row>
    <row r="25" spans="1:6" s="51" customFormat="1" ht="27">
      <c r="A25" s="114">
        <v>14020000</v>
      </c>
      <c r="B25" s="114" t="s">
        <v>141</v>
      </c>
      <c r="C25" s="134">
        <f t="shared" si="0"/>
        <v>272250</v>
      </c>
      <c r="D25" s="134">
        <f>D26</f>
        <v>272250</v>
      </c>
      <c r="E25" s="134">
        <f>E26</f>
        <v>0</v>
      </c>
      <c r="F25" s="134">
        <f>F26</f>
        <v>0</v>
      </c>
    </row>
    <row r="26" spans="1:6" s="79" customFormat="1" ht="15">
      <c r="A26" s="58">
        <v>14021900</v>
      </c>
      <c r="B26" s="58" t="s">
        <v>142</v>
      </c>
      <c r="C26" s="133">
        <f t="shared" si="0"/>
        <v>272250</v>
      </c>
      <c r="D26" s="133">
        <v>272250</v>
      </c>
      <c r="E26" s="133"/>
      <c r="F26" s="133"/>
    </row>
    <row r="27" spans="1:6" s="51" customFormat="1" ht="27">
      <c r="A27" s="114">
        <v>14030000</v>
      </c>
      <c r="B27" s="114" t="s">
        <v>143</v>
      </c>
      <c r="C27" s="134">
        <f t="shared" si="0"/>
        <v>1157690</v>
      </c>
      <c r="D27" s="134">
        <f>D28</f>
        <v>1157690</v>
      </c>
      <c r="E27" s="134">
        <f>E28</f>
        <v>0</v>
      </c>
      <c r="F27" s="134">
        <f>F28</f>
        <v>0</v>
      </c>
    </row>
    <row r="28" spans="1:6" s="79" customFormat="1" ht="15">
      <c r="A28" s="58">
        <v>14031900</v>
      </c>
      <c r="B28" s="58" t="s">
        <v>142</v>
      </c>
      <c r="C28" s="133">
        <f t="shared" si="0"/>
        <v>1157690</v>
      </c>
      <c r="D28" s="133">
        <v>1157690</v>
      </c>
      <c r="E28" s="133"/>
      <c r="F28" s="133"/>
    </row>
    <row r="29" spans="1:6" s="117" customFormat="1" ht="27">
      <c r="A29" s="115">
        <v>14040000</v>
      </c>
      <c r="B29" s="116" t="s">
        <v>64</v>
      </c>
      <c r="C29" s="134">
        <f t="shared" si="0"/>
        <v>1787730</v>
      </c>
      <c r="D29" s="134">
        <v>1787730</v>
      </c>
      <c r="E29" s="134"/>
      <c r="F29" s="134"/>
    </row>
    <row r="30" spans="1:6" s="79" customFormat="1" ht="17.25" customHeight="1">
      <c r="A30" s="33">
        <v>18000000</v>
      </c>
      <c r="B30" s="60" t="s">
        <v>65</v>
      </c>
      <c r="C30" s="132">
        <f t="shared" si="0"/>
        <v>25499980</v>
      </c>
      <c r="D30" s="132">
        <f>D31+D42+D45</f>
        <v>25499980</v>
      </c>
      <c r="E30" s="132">
        <f>E31+E42+E45</f>
        <v>0</v>
      </c>
      <c r="F30" s="132">
        <f>F31+F42+F45</f>
        <v>0</v>
      </c>
    </row>
    <row r="31" spans="1:6" ht="15">
      <c r="A31" s="10">
        <v>18010000</v>
      </c>
      <c r="B31" s="63" t="s">
        <v>66</v>
      </c>
      <c r="C31" s="133">
        <f t="shared" si="0"/>
        <v>15959220</v>
      </c>
      <c r="D31" s="133">
        <f>SUM(D32:D41)</f>
        <v>15959220</v>
      </c>
      <c r="E31" s="133">
        <f>SUM(E32:E41)</f>
        <v>0</v>
      </c>
      <c r="F31" s="133">
        <f>SUM(F32:F41)</f>
        <v>0</v>
      </c>
    </row>
    <row r="32" spans="1:6" s="1" customFormat="1" ht="38.25">
      <c r="A32" s="10">
        <v>18010100</v>
      </c>
      <c r="B32" s="63" t="s">
        <v>67</v>
      </c>
      <c r="C32" s="133">
        <f t="shared" si="0"/>
        <v>34800</v>
      </c>
      <c r="D32" s="133">
        <v>34800</v>
      </c>
      <c r="E32" s="133"/>
      <c r="F32" s="133"/>
    </row>
    <row r="33" spans="1:6" ht="30" customHeight="1">
      <c r="A33" s="10">
        <v>18010200</v>
      </c>
      <c r="B33" s="63" t="s">
        <v>68</v>
      </c>
      <c r="C33" s="133">
        <f t="shared" si="0"/>
        <v>192950</v>
      </c>
      <c r="D33" s="133">
        <v>192950</v>
      </c>
      <c r="E33" s="133"/>
      <c r="F33" s="133"/>
    </row>
    <row r="34" spans="1:6" ht="38.25">
      <c r="A34" s="10">
        <v>18010300</v>
      </c>
      <c r="B34" s="63" t="s">
        <v>69</v>
      </c>
      <c r="C34" s="133">
        <f t="shared" si="0"/>
        <v>1936300</v>
      </c>
      <c r="D34" s="133">
        <v>1936300</v>
      </c>
      <c r="E34" s="133"/>
      <c r="F34" s="133"/>
    </row>
    <row r="35" spans="1:6" s="1" customFormat="1" ht="38.25">
      <c r="A35" s="67">
        <v>18010400</v>
      </c>
      <c r="B35" s="63" t="s">
        <v>70</v>
      </c>
      <c r="C35" s="133">
        <f t="shared" si="0"/>
        <v>1788530</v>
      </c>
      <c r="D35" s="133">
        <v>1788530</v>
      </c>
      <c r="E35" s="133"/>
      <c r="F35" s="133"/>
    </row>
    <row r="36" spans="1:6" ht="15">
      <c r="A36" s="67">
        <v>18010500</v>
      </c>
      <c r="B36" s="63" t="s">
        <v>6</v>
      </c>
      <c r="C36" s="133">
        <f t="shared" si="0"/>
        <v>4587680</v>
      </c>
      <c r="D36" s="133">
        <v>4587680</v>
      </c>
      <c r="E36" s="133"/>
      <c r="F36" s="133"/>
    </row>
    <row r="37" spans="1:6" ht="15">
      <c r="A37" s="67">
        <v>18010600</v>
      </c>
      <c r="B37" s="63" t="s">
        <v>7</v>
      </c>
      <c r="C37" s="133">
        <f t="shared" si="0"/>
        <v>4980400</v>
      </c>
      <c r="D37" s="133">
        <v>4980400</v>
      </c>
      <c r="E37" s="133"/>
      <c r="F37" s="133"/>
    </row>
    <row r="38" spans="1:6" ht="15">
      <c r="A38" s="67">
        <v>18010700</v>
      </c>
      <c r="B38" s="63" t="s">
        <v>8</v>
      </c>
      <c r="C38" s="133">
        <f t="shared" si="0"/>
        <v>905860</v>
      </c>
      <c r="D38" s="133">
        <v>905860</v>
      </c>
      <c r="E38" s="133"/>
      <c r="F38" s="133"/>
    </row>
    <row r="39" spans="1:6" ht="15.75" customHeight="1">
      <c r="A39" s="67">
        <v>18010900</v>
      </c>
      <c r="B39" s="67" t="s">
        <v>9</v>
      </c>
      <c r="C39" s="133">
        <f t="shared" si="0"/>
        <v>1382700</v>
      </c>
      <c r="D39" s="133">
        <v>1382700</v>
      </c>
      <c r="E39" s="133"/>
      <c r="F39" s="133"/>
    </row>
    <row r="40" spans="1:6" s="53" customFormat="1" ht="12.75" customHeight="1">
      <c r="A40" s="38">
        <v>18011000</v>
      </c>
      <c r="B40" s="63" t="s">
        <v>71</v>
      </c>
      <c r="C40" s="133">
        <f t="shared" si="0"/>
        <v>50000</v>
      </c>
      <c r="D40" s="133">
        <v>50000</v>
      </c>
      <c r="E40" s="135"/>
      <c r="F40" s="135"/>
    </row>
    <row r="41" spans="1:6" s="53" customFormat="1" ht="15.75" customHeight="1">
      <c r="A41" s="38">
        <v>18011100</v>
      </c>
      <c r="B41" s="63" t="s">
        <v>72</v>
      </c>
      <c r="C41" s="133">
        <f t="shared" si="0"/>
        <v>100000</v>
      </c>
      <c r="D41" s="133">
        <v>100000</v>
      </c>
      <c r="E41" s="136"/>
      <c r="F41" s="135"/>
    </row>
    <row r="42" spans="1:6" s="79" customFormat="1" ht="15">
      <c r="A42" s="68">
        <v>18030000</v>
      </c>
      <c r="B42" s="62" t="s">
        <v>73</v>
      </c>
      <c r="C42" s="132">
        <f t="shared" si="0"/>
        <v>19500</v>
      </c>
      <c r="D42" s="137">
        <f>D43+D44</f>
        <v>19500</v>
      </c>
      <c r="E42" s="137">
        <f>E43</f>
        <v>0</v>
      </c>
      <c r="F42" s="137">
        <f>F43</f>
        <v>0</v>
      </c>
    </row>
    <row r="43" spans="1:6" ht="15">
      <c r="A43" s="38">
        <v>18030100</v>
      </c>
      <c r="B43" s="38" t="s">
        <v>10</v>
      </c>
      <c r="C43" s="133">
        <f t="shared" si="0"/>
        <v>18700</v>
      </c>
      <c r="D43" s="133">
        <v>18700</v>
      </c>
      <c r="E43" s="133"/>
      <c r="F43" s="133"/>
    </row>
    <row r="44" spans="1:6" s="1" customFormat="1" ht="15">
      <c r="A44" s="38">
        <v>18030102</v>
      </c>
      <c r="B44" s="38" t="s">
        <v>303</v>
      </c>
      <c r="C44" s="133">
        <f t="shared" si="0"/>
        <v>800</v>
      </c>
      <c r="D44" s="133">
        <v>800</v>
      </c>
      <c r="E44" s="133"/>
      <c r="F44" s="133"/>
    </row>
    <row r="45" spans="1:6" s="79" customFormat="1" ht="15">
      <c r="A45" s="34">
        <v>18050000</v>
      </c>
      <c r="B45" s="34" t="s">
        <v>11</v>
      </c>
      <c r="C45" s="132">
        <f t="shared" si="0"/>
        <v>9521260</v>
      </c>
      <c r="D45" s="132">
        <f>SUM(D46:D48)</f>
        <v>9521260</v>
      </c>
      <c r="E45" s="132">
        <f>SUM(E46:E48)</f>
        <v>0</v>
      </c>
      <c r="F45" s="132">
        <f>SUM(F46:F48)</f>
        <v>0</v>
      </c>
    </row>
    <row r="46" spans="1:6" ht="15">
      <c r="A46" s="10">
        <v>18050300</v>
      </c>
      <c r="B46" s="10" t="s">
        <v>12</v>
      </c>
      <c r="C46" s="133">
        <f t="shared" si="0"/>
        <v>1595700</v>
      </c>
      <c r="D46" s="133">
        <v>1595700</v>
      </c>
      <c r="E46" s="133"/>
      <c r="F46" s="133"/>
    </row>
    <row r="47" spans="1:6" ht="15">
      <c r="A47" s="10">
        <v>18050400</v>
      </c>
      <c r="B47" s="10" t="s">
        <v>13</v>
      </c>
      <c r="C47" s="133">
        <f t="shared" si="0"/>
        <v>5781360</v>
      </c>
      <c r="D47" s="133">
        <v>5781360</v>
      </c>
      <c r="E47" s="133"/>
      <c r="F47" s="133"/>
    </row>
    <row r="48" spans="1:6" ht="51.75" customHeight="1">
      <c r="A48" s="10">
        <v>18050500</v>
      </c>
      <c r="B48" s="63" t="s">
        <v>74</v>
      </c>
      <c r="C48" s="133">
        <f t="shared" si="0"/>
        <v>2144200</v>
      </c>
      <c r="D48" s="133">
        <v>2144200</v>
      </c>
      <c r="E48" s="133"/>
      <c r="F48" s="133"/>
    </row>
    <row r="49" spans="1:6" s="79" customFormat="1" ht="15">
      <c r="A49" s="33">
        <v>19000000</v>
      </c>
      <c r="B49" s="33" t="s">
        <v>75</v>
      </c>
      <c r="C49" s="132">
        <f t="shared" si="0"/>
        <v>268570</v>
      </c>
      <c r="D49" s="132">
        <f>D50</f>
        <v>0</v>
      </c>
      <c r="E49" s="132">
        <f>E50</f>
        <v>268570</v>
      </c>
      <c r="F49" s="132">
        <f>F50</f>
        <v>0</v>
      </c>
    </row>
    <row r="50" spans="1:6" s="79" customFormat="1" ht="15">
      <c r="A50" s="34">
        <v>19010000</v>
      </c>
      <c r="B50" s="34" t="s">
        <v>14</v>
      </c>
      <c r="C50" s="132">
        <f t="shared" si="0"/>
        <v>268570</v>
      </c>
      <c r="D50" s="132">
        <f>SUM(D51:D53)</f>
        <v>0</v>
      </c>
      <c r="E50" s="132">
        <f>SUM(E51:E53)</f>
        <v>268570</v>
      </c>
      <c r="F50" s="132">
        <f>SUM(F51:F53)</f>
        <v>0</v>
      </c>
    </row>
    <row r="51" spans="1:6" ht="25.5">
      <c r="A51" s="10">
        <v>19010100</v>
      </c>
      <c r="B51" s="10" t="s">
        <v>15</v>
      </c>
      <c r="C51" s="133">
        <f t="shared" si="0"/>
        <v>94470</v>
      </c>
      <c r="D51" s="133"/>
      <c r="E51" s="133">
        <v>94470</v>
      </c>
      <c r="F51" s="133"/>
    </row>
    <row r="52" spans="1:6" s="1" customFormat="1" ht="25.5">
      <c r="A52" s="10">
        <v>19010200</v>
      </c>
      <c r="B52" s="10" t="s">
        <v>304</v>
      </c>
      <c r="C52" s="133">
        <f t="shared" si="0"/>
        <v>2000</v>
      </c>
      <c r="D52" s="133"/>
      <c r="E52" s="133">
        <v>2000</v>
      </c>
      <c r="F52" s="133"/>
    </row>
    <row r="53" spans="1:6" ht="38.25">
      <c r="A53" s="10">
        <v>19010300</v>
      </c>
      <c r="B53" s="10" t="s">
        <v>76</v>
      </c>
      <c r="C53" s="133">
        <f t="shared" si="0"/>
        <v>172100</v>
      </c>
      <c r="D53" s="133"/>
      <c r="E53" s="133">
        <v>172100</v>
      </c>
      <c r="F53" s="133"/>
    </row>
    <row r="54" spans="1:6" s="79" customFormat="1" ht="18" customHeight="1">
      <c r="A54" s="69">
        <v>20000000</v>
      </c>
      <c r="B54" s="70" t="s">
        <v>16</v>
      </c>
      <c r="C54" s="132">
        <f t="shared" si="0"/>
        <v>3724055</v>
      </c>
      <c r="D54" s="132">
        <f>D55+D66+D69+D72+D61</f>
        <v>1634700</v>
      </c>
      <c r="E54" s="132">
        <f>E55+E66+E69+E72</f>
        <v>2089355</v>
      </c>
      <c r="F54" s="132">
        <f>F55+F66+F69+F72</f>
        <v>0</v>
      </c>
    </row>
    <row r="55" spans="1:6" s="79" customFormat="1" ht="15.75" customHeight="1">
      <c r="A55" s="71">
        <v>21000000</v>
      </c>
      <c r="B55" s="72" t="s">
        <v>77</v>
      </c>
      <c r="C55" s="132">
        <f t="shared" si="0"/>
        <v>127200</v>
      </c>
      <c r="D55" s="132">
        <f>D56+D58</f>
        <v>127200</v>
      </c>
      <c r="E55" s="132">
        <f>E56+E58</f>
        <v>0</v>
      </c>
      <c r="F55" s="132">
        <f>F56+F58</f>
        <v>0</v>
      </c>
    </row>
    <row r="56" spans="1:6" s="79" customFormat="1" ht="67.5" customHeight="1">
      <c r="A56" s="71">
        <v>21010000</v>
      </c>
      <c r="B56" s="60" t="s">
        <v>183</v>
      </c>
      <c r="C56" s="132">
        <f t="shared" si="0"/>
        <v>30000</v>
      </c>
      <c r="D56" s="132">
        <f>D57</f>
        <v>30000</v>
      </c>
      <c r="E56" s="132">
        <f>E57</f>
        <v>0</v>
      </c>
      <c r="F56" s="132">
        <f>F57</f>
        <v>0</v>
      </c>
    </row>
    <row r="57" spans="1:6" ht="38.25">
      <c r="A57" s="39">
        <v>21010300</v>
      </c>
      <c r="B57" s="73" t="s">
        <v>78</v>
      </c>
      <c r="C57" s="133">
        <f t="shared" si="0"/>
        <v>30000</v>
      </c>
      <c r="D57" s="133">
        <v>30000</v>
      </c>
      <c r="E57" s="133"/>
      <c r="F57" s="133"/>
    </row>
    <row r="58" spans="1:6" s="1" customFormat="1" ht="15">
      <c r="A58" s="118">
        <v>21080000</v>
      </c>
      <c r="B58" s="119" t="s">
        <v>21</v>
      </c>
      <c r="C58" s="133">
        <f t="shared" si="0"/>
        <v>97200</v>
      </c>
      <c r="D58" s="133">
        <f>SUM(D59:D60)</f>
        <v>97200</v>
      </c>
      <c r="E58" s="133"/>
      <c r="F58" s="133"/>
    </row>
    <row r="59" spans="1:6" s="79" customFormat="1" ht="15">
      <c r="A59" s="105">
        <v>21081100</v>
      </c>
      <c r="B59" s="105" t="s">
        <v>17</v>
      </c>
      <c r="C59" s="133">
        <f t="shared" si="0"/>
        <v>24000</v>
      </c>
      <c r="D59" s="133">
        <v>24000</v>
      </c>
      <c r="E59" s="133"/>
      <c r="F59" s="133"/>
    </row>
    <row r="60" spans="1:6" s="79" customFormat="1" ht="38.25">
      <c r="A60" s="105">
        <v>21081500</v>
      </c>
      <c r="B60" s="105" t="s">
        <v>193</v>
      </c>
      <c r="C60" s="133">
        <f t="shared" si="0"/>
        <v>73200</v>
      </c>
      <c r="D60" s="138">
        <v>73200</v>
      </c>
      <c r="E60" s="132"/>
      <c r="F60" s="132"/>
    </row>
    <row r="61" spans="1:6" s="79" customFormat="1" ht="15">
      <c r="A61" s="11">
        <v>22010000</v>
      </c>
      <c r="B61" s="11" t="s">
        <v>112</v>
      </c>
      <c r="C61" s="138">
        <f t="shared" si="0"/>
        <v>1199340</v>
      </c>
      <c r="D61" s="138">
        <f>SUM(D62:D65)</f>
        <v>1199340</v>
      </c>
      <c r="E61" s="132"/>
      <c r="F61" s="132"/>
    </row>
    <row r="62" spans="1:6" s="78" customFormat="1" ht="38.25">
      <c r="A62" s="105">
        <v>22010300</v>
      </c>
      <c r="B62" s="105" t="s">
        <v>194</v>
      </c>
      <c r="C62" s="138">
        <f t="shared" si="0"/>
        <v>14700</v>
      </c>
      <c r="D62" s="134">
        <v>14700</v>
      </c>
      <c r="E62" s="133"/>
      <c r="F62" s="133"/>
    </row>
    <row r="63" spans="1:6" s="79" customFormat="1" ht="15">
      <c r="A63" s="105">
        <v>22012500</v>
      </c>
      <c r="B63" s="105" t="s">
        <v>113</v>
      </c>
      <c r="C63" s="138">
        <f t="shared" si="0"/>
        <v>946740</v>
      </c>
      <c r="D63" s="133">
        <v>946740</v>
      </c>
      <c r="E63" s="132"/>
      <c r="F63" s="132"/>
    </row>
    <row r="64" spans="1:6" s="79" customFormat="1" ht="25.5">
      <c r="A64" s="105">
        <v>22012600</v>
      </c>
      <c r="B64" s="105" t="s">
        <v>114</v>
      </c>
      <c r="C64" s="138">
        <f t="shared" si="0"/>
        <v>237900</v>
      </c>
      <c r="D64" s="138">
        <v>237900</v>
      </c>
      <c r="E64" s="132"/>
      <c r="F64" s="132"/>
    </row>
    <row r="65" spans="1:6" s="79" customFormat="1" ht="65.25" customHeight="1" hidden="1">
      <c r="A65" s="105">
        <v>22012900</v>
      </c>
      <c r="B65" s="105" t="s">
        <v>115</v>
      </c>
      <c r="C65" s="138">
        <f t="shared" si="0"/>
        <v>0</v>
      </c>
      <c r="D65" s="138"/>
      <c r="E65" s="132"/>
      <c r="F65" s="132"/>
    </row>
    <row r="66" spans="1:6" s="79" customFormat="1" ht="12.75" customHeight="1">
      <c r="A66" s="74">
        <v>22090000</v>
      </c>
      <c r="B66" s="74" t="s">
        <v>18</v>
      </c>
      <c r="C66" s="132">
        <f t="shared" si="0"/>
        <v>284160</v>
      </c>
      <c r="D66" s="132">
        <f>SUM(D67:D68)</f>
        <v>284160</v>
      </c>
      <c r="E66" s="132">
        <f>SUM(E67:E68)</f>
        <v>0</v>
      </c>
      <c r="F66" s="132">
        <f>SUM(F67:F68)</f>
        <v>0</v>
      </c>
    </row>
    <row r="67" spans="1:6" s="1" customFormat="1" ht="38.25">
      <c r="A67" s="49">
        <v>22090100</v>
      </c>
      <c r="B67" s="49" t="s">
        <v>19</v>
      </c>
      <c r="C67" s="133">
        <f t="shared" si="0"/>
        <v>263100</v>
      </c>
      <c r="D67" s="133">
        <v>263100</v>
      </c>
      <c r="E67" s="133"/>
      <c r="F67" s="133"/>
    </row>
    <row r="68" spans="1:6" ht="29.25" customHeight="1">
      <c r="A68" s="49">
        <v>22090400</v>
      </c>
      <c r="B68" s="49" t="s">
        <v>20</v>
      </c>
      <c r="C68" s="133">
        <f t="shared" si="0"/>
        <v>21060</v>
      </c>
      <c r="D68" s="133">
        <v>21060</v>
      </c>
      <c r="E68" s="133"/>
      <c r="F68" s="133"/>
    </row>
    <row r="69" spans="1:6" s="79" customFormat="1" ht="15">
      <c r="A69" s="74">
        <v>24060000</v>
      </c>
      <c r="B69" s="74" t="s">
        <v>79</v>
      </c>
      <c r="C69" s="132">
        <f t="shared" si="0"/>
        <v>24000</v>
      </c>
      <c r="D69" s="132">
        <f>D70+D71</f>
        <v>24000</v>
      </c>
      <c r="E69" s="132">
        <f>E70+E71</f>
        <v>0</v>
      </c>
      <c r="F69" s="132">
        <f>F70+F71</f>
        <v>0</v>
      </c>
    </row>
    <row r="70" spans="1:6" s="79" customFormat="1" ht="15">
      <c r="A70" s="75">
        <v>24060300</v>
      </c>
      <c r="B70" s="75" t="s">
        <v>21</v>
      </c>
      <c r="C70" s="138">
        <f t="shared" si="0"/>
        <v>24000</v>
      </c>
      <c r="D70" s="138">
        <v>24000</v>
      </c>
      <c r="E70" s="132"/>
      <c r="F70" s="132"/>
    </row>
    <row r="71" spans="1:6" ht="38.25">
      <c r="A71" s="39">
        <v>24062100</v>
      </c>
      <c r="B71" s="10" t="s">
        <v>48</v>
      </c>
      <c r="C71" s="133">
        <f t="shared" si="0"/>
        <v>0</v>
      </c>
      <c r="D71" s="133">
        <f>'[1]Доходи рік'!C66/1000</f>
        <v>0</v>
      </c>
      <c r="E71" s="133">
        <f>'[1]Доходи рік'!D66/1000</f>
        <v>0</v>
      </c>
      <c r="F71" s="133"/>
    </row>
    <row r="72" spans="1:6" s="51" customFormat="1" ht="15">
      <c r="A72" s="33">
        <v>25000000</v>
      </c>
      <c r="B72" s="33" t="s">
        <v>22</v>
      </c>
      <c r="C72" s="132">
        <f t="shared" si="0"/>
        <v>2089355</v>
      </c>
      <c r="D72" s="138">
        <f>D73+D76</f>
        <v>0</v>
      </c>
      <c r="E72" s="138">
        <f>E73+E76</f>
        <v>2089355</v>
      </c>
      <c r="F72" s="138">
        <f>F73+F76</f>
        <v>0</v>
      </c>
    </row>
    <row r="73" spans="1:6" s="79" customFormat="1" ht="27" customHeight="1">
      <c r="A73" s="34">
        <v>25010000</v>
      </c>
      <c r="B73" s="76" t="s">
        <v>23</v>
      </c>
      <c r="C73" s="132">
        <f t="shared" si="0"/>
        <v>2000000</v>
      </c>
      <c r="D73" s="132">
        <f>SUM(D74:D75)</f>
        <v>0</v>
      </c>
      <c r="E73" s="132">
        <f>SUM(E74:E75)</f>
        <v>2000000</v>
      </c>
      <c r="F73" s="132">
        <f>SUM(F74:F75)</f>
        <v>0</v>
      </c>
    </row>
    <row r="74" spans="1:6" s="1" customFormat="1" ht="25.5">
      <c r="A74" s="10">
        <v>25010100</v>
      </c>
      <c r="B74" s="77" t="s">
        <v>24</v>
      </c>
      <c r="C74" s="133">
        <f t="shared" si="0"/>
        <v>1800000</v>
      </c>
      <c r="D74" s="133"/>
      <c r="E74" s="133">
        <v>1800000</v>
      </c>
      <c r="F74" s="133"/>
    </row>
    <row r="75" spans="1:6" ht="25.5">
      <c r="A75" s="10">
        <v>25010200</v>
      </c>
      <c r="B75" s="77" t="s">
        <v>25</v>
      </c>
      <c r="C75" s="133">
        <f t="shared" si="0"/>
        <v>200000</v>
      </c>
      <c r="D75" s="133"/>
      <c r="E75" s="133">
        <v>200000</v>
      </c>
      <c r="F75" s="133"/>
    </row>
    <row r="76" spans="1:6" s="79" customFormat="1" ht="15">
      <c r="A76" s="34">
        <v>25020000</v>
      </c>
      <c r="B76" s="76" t="s">
        <v>52</v>
      </c>
      <c r="C76" s="132">
        <f t="shared" si="0"/>
        <v>89355</v>
      </c>
      <c r="D76" s="132">
        <f>SUM(D77:D78)</f>
        <v>0</v>
      </c>
      <c r="E76" s="132">
        <f>SUM(E77:E78)</f>
        <v>89355</v>
      </c>
      <c r="F76" s="132">
        <f>SUM(F77:F78)</f>
        <v>0</v>
      </c>
    </row>
    <row r="77" spans="1:6" s="78" customFormat="1" ht="15" hidden="1">
      <c r="A77" s="10">
        <v>25020100</v>
      </c>
      <c r="B77" s="77" t="s">
        <v>98</v>
      </c>
      <c r="C77" s="133">
        <f t="shared" si="0"/>
        <v>0</v>
      </c>
      <c r="D77" s="133"/>
      <c r="E77" s="133">
        <f>'[1]Доходи рік'!D72/1000</f>
        <v>0</v>
      </c>
      <c r="F77" s="133"/>
    </row>
    <row r="78" spans="1:6" ht="38.25">
      <c r="A78" s="10">
        <v>25020200</v>
      </c>
      <c r="B78" s="77" t="s">
        <v>53</v>
      </c>
      <c r="C78" s="133">
        <f t="shared" si="0"/>
        <v>89355</v>
      </c>
      <c r="D78" s="133"/>
      <c r="E78" s="133">
        <v>89355</v>
      </c>
      <c r="F78" s="133"/>
    </row>
    <row r="79" spans="1:6" s="79" customFormat="1" ht="15.75">
      <c r="A79" s="33"/>
      <c r="B79" s="131" t="s">
        <v>188</v>
      </c>
      <c r="C79" s="132">
        <f t="shared" si="0"/>
        <v>32753875</v>
      </c>
      <c r="D79" s="132">
        <f>D12+D54</f>
        <v>30395950</v>
      </c>
      <c r="E79" s="132">
        <f>E12+E54</f>
        <v>2357925</v>
      </c>
      <c r="F79" s="132">
        <f>F12+F54</f>
        <v>0</v>
      </c>
    </row>
    <row r="80" spans="1:6" s="79" customFormat="1" ht="15.75">
      <c r="A80" s="33">
        <v>40000000</v>
      </c>
      <c r="B80" s="131" t="s">
        <v>189</v>
      </c>
      <c r="C80" s="132">
        <f t="shared" si="0"/>
        <v>17737254</v>
      </c>
      <c r="D80" s="132">
        <f>D81</f>
        <v>17737254</v>
      </c>
      <c r="E80" s="132">
        <f>E81</f>
        <v>0</v>
      </c>
      <c r="F80" s="132">
        <f>F81</f>
        <v>0</v>
      </c>
    </row>
    <row r="81" spans="1:6" s="79" customFormat="1" ht="15">
      <c r="A81" s="74">
        <v>41050000</v>
      </c>
      <c r="B81" s="74" t="s">
        <v>184</v>
      </c>
      <c r="C81" s="132">
        <f>SUM(D81:E81)</f>
        <v>17737254</v>
      </c>
      <c r="D81" s="132">
        <f>D83+D82</f>
        <v>17737254</v>
      </c>
      <c r="E81" s="132">
        <f>E83</f>
        <v>0</v>
      </c>
      <c r="F81" s="132">
        <f>F83</f>
        <v>0</v>
      </c>
    </row>
    <row r="82" spans="1:6" s="79" customFormat="1" ht="38.25">
      <c r="A82" s="49">
        <v>41051200</v>
      </c>
      <c r="B82" s="10" t="s">
        <v>298</v>
      </c>
      <c r="C82" s="133">
        <f t="shared" si="0"/>
        <v>113454</v>
      </c>
      <c r="D82" s="132">
        <v>113454</v>
      </c>
      <c r="E82" s="132"/>
      <c r="F82" s="132"/>
    </row>
    <row r="83" spans="1:6" ht="15">
      <c r="A83" s="49">
        <v>41053900</v>
      </c>
      <c r="B83" s="49" t="s">
        <v>179</v>
      </c>
      <c r="C83" s="133">
        <f t="shared" si="0"/>
        <v>17623800</v>
      </c>
      <c r="D83" s="133">
        <v>17623800</v>
      </c>
      <c r="E83" s="133"/>
      <c r="F83" s="133"/>
    </row>
    <row r="84" spans="1:6" s="79" customFormat="1" ht="15" customHeight="1">
      <c r="A84" s="11"/>
      <c r="B84" s="33" t="s">
        <v>273</v>
      </c>
      <c r="C84" s="132">
        <f t="shared" si="0"/>
        <v>50491129</v>
      </c>
      <c r="D84" s="132">
        <f>D12+D54+D81</f>
        <v>48133204</v>
      </c>
      <c r="E84" s="132">
        <f>E12+E54+E81</f>
        <v>2357925</v>
      </c>
      <c r="F84" s="132">
        <f>F12+F54+F81</f>
        <v>0</v>
      </c>
    </row>
    <row r="85" spans="1:6" s="79" customFormat="1" ht="24" customHeight="1" hidden="1">
      <c r="A85" s="95">
        <v>208400</v>
      </c>
      <c r="B85" s="96" t="s">
        <v>99</v>
      </c>
      <c r="C85" s="16">
        <f>SUM(D85:E85)</f>
        <v>0</v>
      </c>
      <c r="D85" s="17">
        <f>'[1]Доходи рік'!$C80/1000</f>
        <v>-621.47</v>
      </c>
      <c r="E85" s="17">
        <f>'[1]Доходи рік'!D80/1000</f>
        <v>621.47</v>
      </c>
      <c r="F85" s="16">
        <f>E85</f>
        <v>621.47</v>
      </c>
    </row>
    <row r="86" spans="4:6" ht="18" customHeight="1">
      <c r="D86" s="78"/>
      <c r="E86" s="78"/>
      <c r="F86" s="78"/>
    </row>
    <row r="87" spans="1:6" ht="16.5" customHeight="1" thickBot="1">
      <c r="A87" s="1"/>
      <c r="B87" s="2" t="s">
        <v>185</v>
      </c>
      <c r="C87" s="212"/>
      <c r="D87" s="212"/>
      <c r="E87" s="212" t="s">
        <v>186</v>
      </c>
      <c r="F87" s="212"/>
    </row>
    <row r="88" spans="1:6" ht="15">
      <c r="A88" s="1"/>
      <c r="B88" s="9"/>
      <c r="C88" s="218" t="s">
        <v>97</v>
      </c>
      <c r="D88" s="218"/>
      <c r="E88" s="220" t="s">
        <v>26</v>
      </c>
      <c r="F88" s="220"/>
    </row>
  </sheetData>
  <sheetProtection/>
  <mergeCells count="17">
    <mergeCell ref="C88:D88"/>
    <mergeCell ref="A5:F5"/>
    <mergeCell ref="A6:F6"/>
    <mergeCell ref="A9:A10"/>
    <mergeCell ref="B9:B10"/>
    <mergeCell ref="C9:C10"/>
    <mergeCell ref="E87:F87"/>
    <mergeCell ref="E88:F88"/>
    <mergeCell ref="A7:B7"/>
    <mergeCell ref="A8:B8"/>
    <mergeCell ref="C1:F1"/>
    <mergeCell ref="C2:F2"/>
    <mergeCell ref="C3:F3"/>
    <mergeCell ref="C87:D87"/>
    <mergeCell ref="E8:F8"/>
    <mergeCell ref="E9:F9"/>
    <mergeCell ref="D9:D10"/>
  </mergeCells>
  <printOptions/>
  <pageMargins left="1.1811023622047245" right="0.3937007874015748" top="0.7874015748031497" bottom="0.3937007874015748" header="0.31496062992125984" footer="0.31496062992125984"/>
  <pageSetup fitToHeight="3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282" t="s">
        <v>40</v>
      </c>
      <c r="D1" s="282"/>
      <c r="E1" s="282"/>
      <c r="F1" s="282"/>
    </row>
    <row r="2" spans="3:6" ht="13.5" customHeight="1">
      <c r="C2" s="282" t="s">
        <v>327</v>
      </c>
      <c r="D2" s="282"/>
      <c r="E2" s="282"/>
      <c r="F2" s="282"/>
    </row>
    <row r="3" spans="3:6" ht="13.5" customHeight="1">
      <c r="C3" s="282" t="s">
        <v>326</v>
      </c>
      <c r="D3" s="282"/>
      <c r="E3" s="282"/>
      <c r="F3" s="282"/>
    </row>
    <row r="6" spans="1:6" ht="15">
      <c r="A6" s="227" t="s">
        <v>83</v>
      </c>
      <c r="B6" s="227"/>
      <c r="C6" s="227"/>
      <c r="D6" s="227"/>
      <c r="E6" s="227"/>
      <c r="F6" s="227"/>
    </row>
    <row r="7" spans="1:6" ht="15">
      <c r="A7" s="227" t="s">
        <v>274</v>
      </c>
      <c r="B7" s="227"/>
      <c r="C7" s="227"/>
      <c r="D7" s="227"/>
      <c r="E7" s="227"/>
      <c r="F7" s="227"/>
    </row>
    <row r="8" spans="1:6" ht="13.5">
      <c r="A8" s="228"/>
      <c r="B8" s="228"/>
      <c r="C8" s="228"/>
      <c r="D8" s="228"/>
      <c r="E8" s="228"/>
      <c r="F8" s="228"/>
    </row>
    <row r="9" ht="3" customHeight="1"/>
    <row r="10" ht="13.5" hidden="1"/>
    <row r="11" spans="1:2" ht="14.25" customHeight="1">
      <c r="A11" s="235">
        <v>12313301000</v>
      </c>
      <c r="B11" s="235"/>
    </row>
    <row r="12" spans="1:6" ht="13.5">
      <c r="A12" s="236" t="s">
        <v>272</v>
      </c>
      <c r="B12" s="236"/>
      <c r="E12" s="213" t="s">
        <v>200</v>
      </c>
      <c r="F12" s="213"/>
    </row>
    <row r="13" spans="1:6" ht="13.5" customHeight="1">
      <c r="A13" s="225" t="s">
        <v>1</v>
      </c>
      <c r="B13" s="225" t="s">
        <v>196</v>
      </c>
      <c r="C13" s="225" t="s">
        <v>190</v>
      </c>
      <c r="D13" s="225" t="s">
        <v>2</v>
      </c>
      <c r="E13" s="223" t="s">
        <v>3</v>
      </c>
      <c r="F13" s="224"/>
    </row>
    <row r="14" spans="1:6" ht="40.5">
      <c r="A14" s="226"/>
      <c r="B14" s="226"/>
      <c r="C14" s="226"/>
      <c r="D14" s="226"/>
      <c r="E14" s="80" t="s">
        <v>190</v>
      </c>
      <c r="F14" s="80" t="s">
        <v>195</v>
      </c>
    </row>
    <row r="15" spans="1:6" s="130" customFormat="1" ht="13.5">
      <c r="A15" s="129">
        <v>1</v>
      </c>
      <c r="B15" s="129">
        <v>2</v>
      </c>
      <c r="C15" s="129">
        <v>3</v>
      </c>
      <c r="D15" s="129">
        <v>4</v>
      </c>
      <c r="E15" s="139">
        <v>5</v>
      </c>
      <c r="F15" s="139">
        <v>6</v>
      </c>
    </row>
    <row r="16" spans="1:6" s="130" customFormat="1" ht="13.5">
      <c r="A16" s="229" t="s">
        <v>197</v>
      </c>
      <c r="B16" s="230"/>
      <c r="C16" s="230"/>
      <c r="D16" s="230"/>
      <c r="E16" s="230"/>
      <c r="F16" s="231"/>
    </row>
    <row r="17" spans="1:6" s="81" customFormat="1" ht="15.75" hidden="1">
      <c r="A17" s="85"/>
      <c r="B17" s="86" t="s">
        <v>84</v>
      </c>
      <c r="C17" s="132">
        <f>C25</f>
        <v>0</v>
      </c>
      <c r="D17" s="132">
        <f>D25</f>
        <v>-4837818</v>
      </c>
      <c r="E17" s="132">
        <f>E25</f>
        <v>4837818</v>
      </c>
      <c r="F17" s="132">
        <f>F25</f>
        <v>4837818</v>
      </c>
    </row>
    <row r="18" spans="1:6" s="81" customFormat="1" ht="28.5" hidden="1">
      <c r="A18" s="87">
        <v>400000</v>
      </c>
      <c r="B18" s="88" t="s">
        <v>85</v>
      </c>
      <c r="C18" s="132">
        <f>C19</f>
        <v>0</v>
      </c>
      <c r="D18" s="132">
        <f>D19</f>
        <v>0</v>
      </c>
      <c r="E18" s="132">
        <f>E19</f>
        <v>0</v>
      </c>
      <c r="F18" s="132">
        <f>F19</f>
        <v>0</v>
      </c>
    </row>
    <row r="19" spans="1:6" ht="15" hidden="1">
      <c r="A19" s="89">
        <v>401000</v>
      </c>
      <c r="B19" s="90" t="s">
        <v>86</v>
      </c>
      <c r="C19" s="133"/>
      <c r="D19" s="133"/>
      <c r="E19" s="133"/>
      <c r="F19" s="133"/>
    </row>
    <row r="20" spans="1:6" s="81" customFormat="1" ht="15" hidden="1">
      <c r="A20" s="91">
        <v>401100</v>
      </c>
      <c r="B20" s="92" t="s">
        <v>87</v>
      </c>
      <c r="C20" s="132"/>
      <c r="D20" s="132"/>
      <c r="E20" s="132"/>
      <c r="F20" s="132"/>
    </row>
    <row r="21" spans="1:6" ht="15" hidden="1">
      <c r="A21" s="91">
        <v>401200</v>
      </c>
      <c r="B21" s="92" t="s">
        <v>88</v>
      </c>
      <c r="C21" s="133"/>
      <c r="D21" s="133"/>
      <c r="E21" s="133"/>
      <c r="F21" s="133"/>
    </row>
    <row r="22" spans="1:6" s="81" customFormat="1" ht="15" customHeight="1" hidden="1">
      <c r="A22" s="89">
        <v>402000</v>
      </c>
      <c r="B22" s="90" t="s">
        <v>89</v>
      </c>
      <c r="C22" s="132"/>
      <c r="D22" s="132"/>
      <c r="E22" s="132"/>
      <c r="F22" s="132"/>
    </row>
    <row r="23" spans="1:6" s="81" customFormat="1" ht="15" hidden="1">
      <c r="A23" s="91">
        <v>402100</v>
      </c>
      <c r="B23" s="92" t="s">
        <v>90</v>
      </c>
      <c r="C23" s="132"/>
      <c r="D23" s="132"/>
      <c r="E23" s="132"/>
      <c r="F23" s="132"/>
    </row>
    <row r="24" spans="1:6" s="82" customFormat="1" ht="15" hidden="1">
      <c r="A24" s="91">
        <v>402200</v>
      </c>
      <c r="B24" s="92" t="s">
        <v>91</v>
      </c>
      <c r="C24" s="134"/>
      <c r="D24" s="134"/>
      <c r="E24" s="134"/>
      <c r="F24" s="134"/>
    </row>
    <row r="25" spans="1:6" s="104" customFormat="1" ht="14.25">
      <c r="A25" s="87">
        <v>200000</v>
      </c>
      <c r="B25" s="88" t="s">
        <v>110</v>
      </c>
      <c r="C25" s="133">
        <f>D25+E25</f>
        <v>0</v>
      </c>
      <c r="D25" s="138">
        <f>D26</f>
        <v>-4837818</v>
      </c>
      <c r="E25" s="138">
        <f>E26</f>
        <v>4837818</v>
      </c>
      <c r="F25" s="138">
        <f>F26</f>
        <v>4837818</v>
      </c>
    </row>
    <row r="26" spans="1:6" s="82" customFormat="1" ht="30">
      <c r="A26" s="89">
        <v>208000</v>
      </c>
      <c r="B26" s="90" t="s">
        <v>111</v>
      </c>
      <c r="C26" s="133">
        <f>D26+E26</f>
        <v>0</v>
      </c>
      <c r="D26" s="134">
        <f>SUM(D27:D28)</f>
        <v>-4837818</v>
      </c>
      <c r="E26" s="134">
        <f>SUM(E27:E28)</f>
        <v>4837818</v>
      </c>
      <c r="F26" s="134">
        <f>SUM(F27:F28)</f>
        <v>4837818</v>
      </c>
    </row>
    <row r="27" spans="1:6" s="82" customFormat="1" ht="15">
      <c r="A27" s="91">
        <v>208100</v>
      </c>
      <c r="B27" s="92" t="s">
        <v>80</v>
      </c>
      <c r="C27" s="133">
        <f>D27+E27</f>
        <v>0</v>
      </c>
      <c r="D27" s="134"/>
      <c r="E27" s="133"/>
      <c r="F27" s="134"/>
    </row>
    <row r="28" spans="1:6" ht="45">
      <c r="A28" s="91">
        <v>208400</v>
      </c>
      <c r="B28" s="92" t="s">
        <v>99</v>
      </c>
      <c r="C28" s="133">
        <f>D28+E28</f>
        <v>0</v>
      </c>
      <c r="D28" s="133">
        <f>-'додаток 1'!D84+'додаток 3'!E77</f>
        <v>-4837818</v>
      </c>
      <c r="E28" s="133">
        <f>'додаток 1'!E84-'додаток 3'!L77-'додаток 2'!D28</f>
        <v>4837818</v>
      </c>
      <c r="F28" s="133">
        <f>E28</f>
        <v>4837818</v>
      </c>
    </row>
    <row r="29" spans="1:6" ht="15.75">
      <c r="A29" s="140" t="s">
        <v>199</v>
      </c>
      <c r="B29" s="86" t="s">
        <v>84</v>
      </c>
      <c r="C29" s="132">
        <f>C17</f>
        <v>0</v>
      </c>
      <c r="D29" s="132">
        <f>D17</f>
        <v>-4837818</v>
      </c>
      <c r="E29" s="132">
        <f>E17</f>
        <v>4837818</v>
      </c>
      <c r="F29" s="132">
        <f>F17</f>
        <v>4837818</v>
      </c>
    </row>
    <row r="30" spans="1:6" ht="15">
      <c r="A30" s="232" t="s">
        <v>198</v>
      </c>
      <c r="B30" s="233"/>
      <c r="C30" s="233"/>
      <c r="D30" s="233"/>
      <c r="E30" s="233"/>
      <c r="F30" s="234"/>
    </row>
    <row r="31" spans="1:6" ht="28.5">
      <c r="A31" s="87">
        <v>600000</v>
      </c>
      <c r="B31" s="88" t="s">
        <v>81</v>
      </c>
      <c r="C31" s="133">
        <f>C32+C35</f>
        <v>0</v>
      </c>
      <c r="D31" s="133">
        <f>D32+D35</f>
        <v>-4837818</v>
      </c>
      <c r="E31" s="133">
        <f>E32+E35</f>
        <v>4837818</v>
      </c>
      <c r="F31" s="133">
        <f>F32+F35</f>
        <v>4837818</v>
      </c>
    </row>
    <row r="32" spans="1:6" s="81" customFormat="1" ht="45">
      <c r="A32" s="89">
        <v>601000</v>
      </c>
      <c r="B32" s="90" t="s">
        <v>92</v>
      </c>
      <c r="C32" s="134">
        <f>C33</f>
        <v>0</v>
      </c>
      <c r="D32" s="134">
        <f>D33</f>
        <v>0</v>
      </c>
      <c r="E32" s="134">
        <f>E33</f>
        <v>0</v>
      </c>
      <c r="F32" s="134">
        <f>F33</f>
        <v>0</v>
      </c>
    </row>
    <row r="33" spans="1:6" ht="30">
      <c r="A33" s="91">
        <v>601200</v>
      </c>
      <c r="B33" s="92" t="s">
        <v>93</v>
      </c>
      <c r="C33" s="133"/>
      <c r="D33" s="133"/>
      <c r="E33" s="133"/>
      <c r="F33" s="133"/>
    </row>
    <row r="34" spans="1:6" ht="15">
      <c r="A34" s="91">
        <v>601220</v>
      </c>
      <c r="B34" s="92" t="s">
        <v>94</v>
      </c>
      <c r="C34" s="133"/>
      <c r="D34" s="133"/>
      <c r="E34" s="133"/>
      <c r="F34" s="133"/>
    </row>
    <row r="35" spans="1:6" ht="15">
      <c r="A35" s="89">
        <v>602000</v>
      </c>
      <c r="B35" s="90" t="s">
        <v>82</v>
      </c>
      <c r="C35" s="133">
        <f>C36+C37</f>
        <v>0</v>
      </c>
      <c r="D35" s="133">
        <f>D36+D37</f>
        <v>-4837818</v>
      </c>
      <c r="E35" s="133">
        <f>E36+E37</f>
        <v>4837818</v>
      </c>
      <c r="F35" s="133">
        <f>F36+F37</f>
        <v>4837818</v>
      </c>
    </row>
    <row r="36" spans="1:6" ht="15">
      <c r="A36" s="91">
        <v>602100</v>
      </c>
      <c r="B36" s="92" t="s">
        <v>80</v>
      </c>
      <c r="C36" s="133">
        <f>E36</f>
        <v>0</v>
      </c>
      <c r="D36" s="133"/>
      <c r="E36" s="133"/>
      <c r="F36" s="133"/>
    </row>
    <row r="37" spans="1:6" ht="45">
      <c r="A37" s="91">
        <v>602400</v>
      </c>
      <c r="B37" s="92" t="s">
        <v>99</v>
      </c>
      <c r="C37" s="133">
        <f>SUM(D37:E37)</f>
        <v>0</v>
      </c>
      <c r="D37" s="133">
        <f>D28</f>
        <v>-4837818</v>
      </c>
      <c r="E37" s="133">
        <f>E28</f>
        <v>4837818</v>
      </c>
      <c r="F37" s="133">
        <f>E37</f>
        <v>4837818</v>
      </c>
    </row>
    <row r="38" spans="1:6" ht="15.75">
      <c r="A38" s="140" t="s">
        <v>199</v>
      </c>
      <c r="B38" s="86" t="s">
        <v>84</v>
      </c>
      <c r="C38" s="133">
        <f>C31</f>
        <v>0</v>
      </c>
      <c r="D38" s="133">
        <f>D31</f>
        <v>-4837818</v>
      </c>
      <c r="E38" s="133">
        <f>E31</f>
        <v>4837818</v>
      </c>
      <c r="F38" s="133">
        <f>F31</f>
        <v>4837818</v>
      </c>
    </row>
    <row r="39" spans="1:6" ht="13.5">
      <c r="A39" s="83"/>
      <c r="B39" s="83"/>
      <c r="C39" s="84"/>
      <c r="D39" s="83"/>
      <c r="E39" s="83"/>
      <c r="F39" s="83"/>
    </row>
    <row r="42" spans="1:6" ht="13.5">
      <c r="A42" s="237" t="s">
        <v>187</v>
      </c>
      <c r="B42" s="237"/>
      <c r="C42" s="237"/>
      <c r="D42" s="237"/>
      <c r="E42" s="237"/>
      <c r="F42" s="237"/>
    </row>
  </sheetData>
  <sheetProtection/>
  <mergeCells count="17">
    <mergeCell ref="A16:F16"/>
    <mergeCell ref="A30:F30"/>
    <mergeCell ref="A11:B11"/>
    <mergeCell ref="A12:B12"/>
    <mergeCell ref="A42:F42"/>
    <mergeCell ref="A13:A14"/>
    <mergeCell ref="B13:B14"/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A1">
      <selection activeCell="B6" sqref="B6:P6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5.421875" style="4" customWidth="1"/>
    <col min="10" max="10" width="11.00390625" style="4" customWidth="1"/>
    <col min="11" max="11" width="8.00390625" style="4" customWidth="1"/>
    <col min="12" max="12" width="7.42187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140625" style="4" customWidth="1"/>
    <col min="17" max="16384" width="11.7109375" style="4" customWidth="1"/>
  </cols>
  <sheetData>
    <row r="1" spans="12:16" ht="13.5" customHeight="1">
      <c r="L1" s="283"/>
      <c r="M1" s="283"/>
      <c r="N1" s="283"/>
      <c r="O1" s="284" t="s">
        <v>41</v>
      </c>
      <c r="P1" s="284"/>
    </row>
    <row r="2" spans="12:16" ht="13.5" customHeight="1">
      <c r="L2" s="284" t="s">
        <v>328</v>
      </c>
      <c r="M2" s="284"/>
      <c r="N2" s="284"/>
      <c r="O2" s="284"/>
      <c r="P2" s="284"/>
    </row>
    <row r="3" spans="12:16" ht="13.5" customHeight="1">
      <c r="L3" s="284" t="s">
        <v>329</v>
      </c>
      <c r="M3" s="284"/>
      <c r="N3" s="284"/>
      <c r="O3" s="284"/>
      <c r="P3" s="284"/>
    </row>
    <row r="4" spans="12:16" ht="3.75" customHeight="1">
      <c r="L4" s="284"/>
      <c r="M4" s="284"/>
      <c r="N4" s="284"/>
      <c r="O4" s="284"/>
      <c r="P4" s="284"/>
    </row>
    <row r="5" spans="2:16" ht="14.25">
      <c r="B5" s="249" t="s">
        <v>95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2:16" ht="14.25">
      <c r="B6" s="249" t="s">
        <v>276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3" ht="13.5" customHeight="1" thickBot="1">
      <c r="A7" s="238">
        <v>12313301000</v>
      </c>
      <c r="B7" s="238"/>
      <c r="C7" s="238"/>
    </row>
    <row r="8" spans="1:16" ht="13.5">
      <c r="A8" s="239" t="s">
        <v>272</v>
      </c>
      <c r="B8" s="239"/>
      <c r="C8" s="239"/>
      <c r="P8" s="4" t="s">
        <v>192</v>
      </c>
    </row>
    <row r="9" spans="1:16" s="9" customFormat="1" ht="13.5" customHeight="1">
      <c r="A9" s="241" t="s">
        <v>203</v>
      </c>
      <c r="B9" s="241" t="s">
        <v>201</v>
      </c>
      <c r="C9" s="241" t="s">
        <v>202</v>
      </c>
      <c r="D9" s="216" t="s">
        <v>275</v>
      </c>
      <c r="E9" s="214" t="s">
        <v>2</v>
      </c>
      <c r="F9" s="215"/>
      <c r="G9" s="215"/>
      <c r="H9" s="215"/>
      <c r="I9" s="247"/>
      <c r="J9" s="214" t="s">
        <v>3</v>
      </c>
      <c r="K9" s="215"/>
      <c r="L9" s="215"/>
      <c r="M9" s="215"/>
      <c r="N9" s="215"/>
      <c r="O9" s="215"/>
      <c r="P9" s="216" t="s">
        <v>33</v>
      </c>
    </row>
    <row r="10" spans="1:16" s="9" customFormat="1" ht="12.75" customHeight="1">
      <c r="A10" s="242"/>
      <c r="B10" s="242"/>
      <c r="C10" s="242"/>
      <c r="D10" s="240"/>
      <c r="E10" s="241" t="s">
        <v>217</v>
      </c>
      <c r="F10" s="244" t="s">
        <v>31</v>
      </c>
      <c r="G10" s="214" t="s">
        <v>28</v>
      </c>
      <c r="H10" s="247"/>
      <c r="I10" s="244" t="s">
        <v>32</v>
      </c>
      <c r="J10" s="241" t="s">
        <v>217</v>
      </c>
      <c r="K10" s="241" t="s">
        <v>277</v>
      </c>
      <c r="L10" s="244" t="s">
        <v>31</v>
      </c>
      <c r="M10" s="214" t="s">
        <v>28</v>
      </c>
      <c r="N10" s="247"/>
      <c r="O10" s="244" t="s">
        <v>32</v>
      </c>
      <c r="P10" s="240"/>
    </row>
    <row r="11" spans="1:16" s="9" customFormat="1" ht="12.75" customHeight="1">
      <c r="A11" s="242"/>
      <c r="B11" s="242"/>
      <c r="C11" s="242"/>
      <c r="D11" s="240"/>
      <c r="E11" s="242"/>
      <c r="F11" s="245"/>
      <c r="G11" s="241" t="s">
        <v>29</v>
      </c>
      <c r="H11" s="241" t="s">
        <v>30</v>
      </c>
      <c r="I11" s="245"/>
      <c r="J11" s="242"/>
      <c r="K11" s="242"/>
      <c r="L11" s="245"/>
      <c r="M11" s="241" t="s">
        <v>29</v>
      </c>
      <c r="N11" s="241" t="s">
        <v>30</v>
      </c>
      <c r="O11" s="245"/>
      <c r="P11" s="240"/>
    </row>
    <row r="12" spans="1:16" s="9" customFormat="1" ht="85.5" customHeight="1">
      <c r="A12" s="243"/>
      <c r="B12" s="243"/>
      <c r="C12" s="243"/>
      <c r="D12" s="217"/>
      <c r="E12" s="243"/>
      <c r="F12" s="246"/>
      <c r="G12" s="243"/>
      <c r="H12" s="243"/>
      <c r="I12" s="246"/>
      <c r="J12" s="243"/>
      <c r="K12" s="243"/>
      <c r="L12" s="246"/>
      <c r="M12" s="243"/>
      <c r="N12" s="243"/>
      <c r="O12" s="246"/>
      <c r="P12" s="217"/>
    </row>
    <row r="13" spans="1:16" s="190" customFormat="1" ht="13.5" customHeight="1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9">
        <v>6</v>
      </c>
      <c r="G13" s="188">
        <v>7</v>
      </c>
      <c r="H13" s="188">
        <v>8</v>
      </c>
      <c r="I13" s="189">
        <v>9</v>
      </c>
      <c r="J13" s="188">
        <v>10</v>
      </c>
      <c r="K13" s="188">
        <v>11</v>
      </c>
      <c r="L13" s="189">
        <v>12</v>
      </c>
      <c r="M13" s="188">
        <v>13</v>
      </c>
      <c r="N13" s="188">
        <v>14</v>
      </c>
      <c r="O13" s="189">
        <v>15</v>
      </c>
      <c r="P13" s="188">
        <v>16</v>
      </c>
    </row>
    <row r="14" spans="1:16" s="148" customFormat="1" ht="28.5" customHeight="1">
      <c r="A14" s="145" t="s">
        <v>223</v>
      </c>
      <c r="B14" s="146"/>
      <c r="C14" s="146"/>
      <c r="D14" s="146" t="s">
        <v>222</v>
      </c>
      <c r="E14" s="147">
        <f>E77</f>
        <v>43295386</v>
      </c>
      <c r="F14" s="147">
        <f aca="true" t="shared" si="0" ref="F14:P14">F77</f>
        <v>43295386</v>
      </c>
      <c r="G14" s="147">
        <f t="shared" si="0"/>
        <v>27147345</v>
      </c>
      <c r="H14" s="147">
        <f t="shared" si="0"/>
        <v>4949390</v>
      </c>
      <c r="I14" s="147">
        <f t="shared" si="0"/>
        <v>0</v>
      </c>
      <c r="J14" s="147">
        <f t="shared" si="0"/>
        <v>7195743</v>
      </c>
      <c r="K14" s="147">
        <f t="shared" si="0"/>
        <v>4800000</v>
      </c>
      <c r="L14" s="147">
        <f t="shared" si="0"/>
        <v>2357925</v>
      </c>
      <c r="M14" s="147">
        <f t="shared" si="0"/>
        <v>89355</v>
      </c>
      <c r="N14" s="147">
        <f t="shared" si="0"/>
        <v>0</v>
      </c>
      <c r="O14" s="147">
        <f t="shared" si="0"/>
        <v>4837818</v>
      </c>
      <c r="P14" s="147">
        <f t="shared" si="0"/>
        <v>50491129</v>
      </c>
    </row>
    <row r="15" spans="1:16" s="7" customFormat="1" ht="14.25">
      <c r="A15" s="109" t="s">
        <v>258</v>
      </c>
      <c r="B15" s="109" t="s">
        <v>105</v>
      </c>
      <c r="C15" s="109"/>
      <c r="D15" s="110" t="s">
        <v>34</v>
      </c>
      <c r="E15" s="141">
        <f>SUM(E16:E17)</f>
        <v>11122520</v>
      </c>
      <c r="F15" s="141">
        <f>SUM(F16:F17)</f>
        <v>11122520</v>
      </c>
      <c r="G15" s="141">
        <f aca="true" t="shared" si="1" ref="G15:P15">SUM(G16:G17)</f>
        <v>9600710</v>
      </c>
      <c r="H15" s="141">
        <f t="shared" si="1"/>
        <v>337610</v>
      </c>
      <c r="I15" s="141">
        <f t="shared" si="1"/>
        <v>0</v>
      </c>
      <c r="J15" s="141">
        <f t="shared" si="1"/>
        <v>0</v>
      </c>
      <c r="K15" s="141">
        <f t="shared" si="1"/>
        <v>0</v>
      </c>
      <c r="L15" s="141">
        <f t="shared" si="1"/>
        <v>0</v>
      </c>
      <c r="M15" s="141">
        <f t="shared" si="1"/>
        <v>0</v>
      </c>
      <c r="N15" s="141">
        <f t="shared" si="1"/>
        <v>0</v>
      </c>
      <c r="O15" s="141">
        <f t="shared" si="1"/>
        <v>0</v>
      </c>
      <c r="P15" s="141">
        <f t="shared" si="1"/>
        <v>11122520</v>
      </c>
    </row>
    <row r="16" spans="1:16" ht="89.25">
      <c r="A16" s="37" t="s">
        <v>224</v>
      </c>
      <c r="B16" s="37" t="s">
        <v>144</v>
      </c>
      <c r="C16" s="37" t="s">
        <v>96</v>
      </c>
      <c r="D16" s="120" t="s">
        <v>151</v>
      </c>
      <c r="E16" s="142">
        <f>F16</f>
        <v>10915320</v>
      </c>
      <c r="F16" s="142">
        <v>10915320</v>
      </c>
      <c r="G16" s="142">
        <v>9600710</v>
      </c>
      <c r="H16" s="142">
        <v>337610</v>
      </c>
      <c r="I16" s="142"/>
      <c r="J16" s="142">
        <f>O16</f>
        <v>0</v>
      </c>
      <c r="K16" s="142">
        <f>'додаток 5'!I32</f>
        <v>0</v>
      </c>
      <c r="L16" s="142"/>
      <c r="M16" s="142"/>
      <c r="N16" s="142"/>
      <c r="O16" s="142">
        <f>K16</f>
        <v>0</v>
      </c>
      <c r="P16" s="142">
        <f>E16+J16</f>
        <v>10915320</v>
      </c>
    </row>
    <row r="17" spans="1:16" ht="25.5">
      <c r="A17" s="37" t="s">
        <v>305</v>
      </c>
      <c r="B17" s="37" t="s">
        <v>109</v>
      </c>
      <c r="C17" s="37" t="s">
        <v>122</v>
      </c>
      <c r="D17" s="120" t="s">
        <v>152</v>
      </c>
      <c r="E17" s="142">
        <f>F17</f>
        <v>207200</v>
      </c>
      <c r="F17" s="142">
        <v>207200</v>
      </c>
      <c r="G17" s="142"/>
      <c r="H17" s="142"/>
      <c r="I17" s="142"/>
      <c r="J17" s="142">
        <f>O17</f>
        <v>0</v>
      </c>
      <c r="K17" s="142"/>
      <c r="L17" s="142"/>
      <c r="M17" s="142"/>
      <c r="N17" s="142"/>
      <c r="O17" s="142"/>
      <c r="P17" s="142">
        <f>E17+J17</f>
        <v>207200</v>
      </c>
    </row>
    <row r="18" spans="1:16" ht="4.5" customHeight="1">
      <c r="A18" s="37"/>
      <c r="B18" s="37"/>
      <c r="C18" s="37"/>
      <c r="D18" s="18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7" customFormat="1" ht="14.25">
      <c r="A19" s="109" t="s">
        <v>257</v>
      </c>
      <c r="B19" s="109" t="s">
        <v>106</v>
      </c>
      <c r="C19" s="109"/>
      <c r="D19" s="110" t="s">
        <v>35</v>
      </c>
      <c r="E19" s="141">
        <f>E20</f>
        <v>19174016</v>
      </c>
      <c r="F19" s="141">
        <f>F20</f>
        <v>19174016</v>
      </c>
      <c r="G19" s="141">
        <f aca="true" t="shared" si="2" ref="G19:P19">G20</f>
        <v>15423890</v>
      </c>
      <c r="H19" s="141">
        <f t="shared" si="2"/>
        <v>3036460</v>
      </c>
      <c r="I19" s="141"/>
      <c r="J19" s="141">
        <f t="shared" si="2"/>
        <v>2037818</v>
      </c>
      <c r="K19" s="141">
        <f t="shared" si="2"/>
        <v>0</v>
      </c>
      <c r="L19" s="141">
        <f t="shared" si="2"/>
        <v>2000000</v>
      </c>
      <c r="M19" s="141">
        <f t="shared" si="2"/>
        <v>0</v>
      </c>
      <c r="N19" s="141">
        <f t="shared" si="2"/>
        <v>0</v>
      </c>
      <c r="O19" s="141">
        <f t="shared" si="2"/>
        <v>37818</v>
      </c>
      <c r="P19" s="141">
        <f t="shared" si="2"/>
        <v>21211834</v>
      </c>
    </row>
    <row r="20" spans="1:16" ht="13.5">
      <c r="A20" s="37" t="s">
        <v>225</v>
      </c>
      <c r="B20" s="37" t="s">
        <v>124</v>
      </c>
      <c r="C20" s="37" t="s">
        <v>101</v>
      </c>
      <c r="D20" s="18" t="s">
        <v>153</v>
      </c>
      <c r="E20" s="142">
        <f>F20</f>
        <v>19174016</v>
      </c>
      <c r="F20" s="142">
        <v>19174016</v>
      </c>
      <c r="G20" s="142">
        <v>15423890</v>
      </c>
      <c r="H20" s="142">
        <v>3036460</v>
      </c>
      <c r="I20" s="142"/>
      <c r="J20" s="142">
        <f>L20+O20</f>
        <v>2037818</v>
      </c>
      <c r="K20" s="142">
        <f>'додаток 5'!I18</f>
        <v>0</v>
      </c>
      <c r="L20" s="142">
        <v>2000000</v>
      </c>
      <c r="M20" s="142"/>
      <c r="N20" s="142"/>
      <c r="O20" s="142">
        <f>K20+37818</f>
        <v>37818</v>
      </c>
      <c r="P20" s="142">
        <f>E20+J20</f>
        <v>21211834</v>
      </c>
    </row>
    <row r="21" spans="1:16" ht="5.25" customHeight="1">
      <c r="A21" s="37"/>
      <c r="B21" s="37"/>
      <c r="C21" s="37"/>
      <c r="D21" s="18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7" customFormat="1" ht="24">
      <c r="A22" s="109" t="s">
        <v>259</v>
      </c>
      <c r="B22" s="109" t="s">
        <v>138</v>
      </c>
      <c r="C22" s="109"/>
      <c r="D22" s="110" t="s">
        <v>36</v>
      </c>
      <c r="E22" s="141">
        <f>SUM(E23:E25)</f>
        <v>584355</v>
      </c>
      <c r="F22" s="141">
        <f>SUM(F23:F25)</f>
        <v>584355</v>
      </c>
      <c r="G22" s="141">
        <f>SUM(G23:G25)</f>
        <v>89355</v>
      </c>
      <c r="H22" s="141">
        <f>SUM(H23:H25)</f>
        <v>0</v>
      </c>
      <c r="I22" s="141"/>
      <c r="J22" s="141">
        <f>SUM(J23:J25)</f>
        <v>89355</v>
      </c>
      <c r="K22" s="141"/>
      <c r="L22" s="141">
        <f>SUM(L23:L25)</f>
        <v>89355</v>
      </c>
      <c r="M22" s="141">
        <f>SUM(M23:M25)</f>
        <v>89355</v>
      </c>
      <c r="N22" s="141">
        <f>SUM(N23:N25)</f>
        <v>0</v>
      </c>
      <c r="O22" s="141">
        <f>SUM(O23:O25)</f>
        <v>0</v>
      </c>
      <c r="P22" s="143">
        <f>E22+J22</f>
        <v>673710</v>
      </c>
    </row>
    <row r="23" spans="1:16" ht="60" customHeight="1">
      <c r="A23" s="37" t="s">
        <v>226</v>
      </c>
      <c r="B23" s="37" t="s">
        <v>154</v>
      </c>
      <c r="C23" s="37" t="s">
        <v>125</v>
      </c>
      <c r="D23" s="18" t="s">
        <v>126</v>
      </c>
      <c r="E23" s="142">
        <f>F23</f>
        <v>60000</v>
      </c>
      <c r="F23" s="142">
        <v>60000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>
        <f>E23+J23</f>
        <v>60000</v>
      </c>
    </row>
    <row r="24" spans="1:16" ht="25.5" customHeight="1">
      <c r="A24" s="37" t="s">
        <v>227</v>
      </c>
      <c r="B24" s="37" t="s">
        <v>180</v>
      </c>
      <c r="C24" s="37" t="s">
        <v>123</v>
      </c>
      <c r="D24" s="18" t="s">
        <v>117</v>
      </c>
      <c r="E24" s="142">
        <f>F24</f>
        <v>89355</v>
      </c>
      <c r="F24" s="142">
        <v>89355</v>
      </c>
      <c r="G24" s="142">
        <v>89355</v>
      </c>
      <c r="H24" s="142"/>
      <c r="I24" s="142"/>
      <c r="J24" s="142">
        <f>L24</f>
        <v>89355</v>
      </c>
      <c r="K24" s="142"/>
      <c r="L24" s="142">
        <v>89355</v>
      </c>
      <c r="M24" s="142">
        <v>89355</v>
      </c>
      <c r="N24" s="142"/>
      <c r="O24" s="142"/>
      <c r="P24" s="142">
        <f>E24+J24</f>
        <v>178710</v>
      </c>
    </row>
    <row r="25" spans="1:16" ht="22.5">
      <c r="A25" s="37" t="s">
        <v>228</v>
      </c>
      <c r="B25" s="37" t="s">
        <v>181</v>
      </c>
      <c r="C25" s="37" t="s">
        <v>102</v>
      </c>
      <c r="D25" s="18" t="s">
        <v>182</v>
      </c>
      <c r="E25" s="142">
        <f>F25</f>
        <v>435000</v>
      </c>
      <c r="F25" s="142">
        <v>435000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>
        <f>E25+J25</f>
        <v>435000</v>
      </c>
    </row>
    <row r="26" spans="1:16" ht="3.75" customHeight="1">
      <c r="A26" s="37"/>
      <c r="B26" s="37"/>
      <c r="C26" s="37"/>
      <c r="D26" s="18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7" customFormat="1" ht="14.25">
      <c r="A27" s="109" t="s">
        <v>260</v>
      </c>
      <c r="B27" s="109" t="s">
        <v>139</v>
      </c>
      <c r="C27" s="109"/>
      <c r="D27" s="110" t="s">
        <v>155</v>
      </c>
      <c r="E27" s="141">
        <f>E28+E29</f>
        <v>3253910</v>
      </c>
      <c r="F27" s="141">
        <f aca="true" t="shared" si="3" ref="F27:P27">F28+F29</f>
        <v>3253910</v>
      </c>
      <c r="G27" s="141">
        <f t="shared" si="3"/>
        <v>2033390</v>
      </c>
      <c r="H27" s="141">
        <f t="shared" si="3"/>
        <v>297600</v>
      </c>
      <c r="I27" s="141">
        <f t="shared" si="3"/>
        <v>0</v>
      </c>
      <c r="J27" s="141">
        <f t="shared" si="3"/>
        <v>0</v>
      </c>
      <c r="K27" s="141">
        <f t="shared" si="3"/>
        <v>0</v>
      </c>
      <c r="L27" s="141">
        <f t="shared" si="3"/>
        <v>0</v>
      </c>
      <c r="M27" s="141">
        <f t="shared" si="3"/>
        <v>0</v>
      </c>
      <c r="N27" s="141">
        <f t="shared" si="3"/>
        <v>0</v>
      </c>
      <c r="O27" s="141">
        <f t="shared" si="3"/>
        <v>0</v>
      </c>
      <c r="P27" s="141">
        <f t="shared" si="3"/>
        <v>3253910</v>
      </c>
    </row>
    <row r="28" spans="1:16" ht="33.75">
      <c r="A28" s="37" t="s">
        <v>229</v>
      </c>
      <c r="B28" s="37" t="s">
        <v>156</v>
      </c>
      <c r="C28" s="37" t="s">
        <v>104</v>
      </c>
      <c r="D28" s="18" t="s">
        <v>157</v>
      </c>
      <c r="E28" s="142">
        <f>F28</f>
        <v>2533910</v>
      </c>
      <c r="F28" s="142">
        <v>2533910</v>
      </c>
      <c r="G28" s="142">
        <v>2033390</v>
      </c>
      <c r="H28" s="142">
        <v>297600</v>
      </c>
      <c r="I28" s="142"/>
      <c r="J28" s="142">
        <f>O28</f>
        <v>0</v>
      </c>
      <c r="K28" s="142"/>
      <c r="L28" s="142"/>
      <c r="M28" s="142"/>
      <c r="N28" s="142"/>
      <c r="O28" s="142"/>
      <c r="P28" s="142">
        <f>E28+J28</f>
        <v>2533910</v>
      </c>
    </row>
    <row r="29" spans="1:16" ht="17.25" customHeight="1">
      <c r="A29" s="37" t="s">
        <v>230</v>
      </c>
      <c r="B29" s="37" t="s">
        <v>205</v>
      </c>
      <c r="C29" s="37" t="s">
        <v>209</v>
      </c>
      <c r="D29" s="18" t="s">
        <v>206</v>
      </c>
      <c r="E29" s="142">
        <f>F29</f>
        <v>720000</v>
      </c>
      <c r="F29" s="142">
        <v>720000</v>
      </c>
      <c r="G29" s="142"/>
      <c r="H29" s="142"/>
      <c r="I29" s="142"/>
      <c r="J29" s="142">
        <f>O29</f>
        <v>0</v>
      </c>
      <c r="K29" s="142"/>
      <c r="L29" s="142"/>
      <c r="M29" s="142"/>
      <c r="N29" s="142"/>
      <c r="O29" s="142"/>
      <c r="P29" s="142">
        <f>E29+J29</f>
        <v>720000</v>
      </c>
    </row>
    <row r="30" spans="1:16" ht="5.25" customHeight="1">
      <c r="A30" s="37"/>
      <c r="B30" s="37"/>
      <c r="C30" s="37"/>
      <c r="D30" s="18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7" customFormat="1" ht="14.25">
      <c r="A31" s="109" t="s">
        <v>261</v>
      </c>
      <c r="B31" s="109" t="s">
        <v>211</v>
      </c>
      <c r="C31" s="109"/>
      <c r="D31" s="110" t="s">
        <v>212</v>
      </c>
      <c r="E31" s="141">
        <f>E32</f>
        <v>152100</v>
      </c>
      <c r="F31" s="141">
        <f>F32</f>
        <v>152100</v>
      </c>
      <c r="G31" s="141">
        <f aca="true" t="shared" si="4" ref="G31:P31">G32</f>
        <v>0</v>
      </c>
      <c r="H31" s="141">
        <f t="shared" si="4"/>
        <v>0</v>
      </c>
      <c r="I31" s="141"/>
      <c r="J31" s="141">
        <f t="shared" si="4"/>
        <v>0</v>
      </c>
      <c r="K31" s="141"/>
      <c r="L31" s="141">
        <f t="shared" si="4"/>
        <v>0</v>
      </c>
      <c r="M31" s="141">
        <f t="shared" si="4"/>
        <v>0</v>
      </c>
      <c r="N31" s="141">
        <f t="shared" si="4"/>
        <v>0</v>
      </c>
      <c r="O31" s="141">
        <f t="shared" si="4"/>
        <v>0</v>
      </c>
      <c r="P31" s="141">
        <f t="shared" si="4"/>
        <v>152100</v>
      </c>
    </row>
    <row r="32" spans="1:16" ht="48" customHeight="1">
      <c r="A32" s="37" t="s">
        <v>231</v>
      </c>
      <c r="B32" s="37" t="s">
        <v>207</v>
      </c>
      <c r="C32" s="37" t="s">
        <v>210</v>
      </c>
      <c r="D32" s="18" t="s">
        <v>208</v>
      </c>
      <c r="E32" s="142">
        <f>F32</f>
        <v>152100</v>
      </c>
      <c r="F32" s="142">
        <v>152100</v>
      </c>
      <c r="G32" s="142"/>
      <c r="H32" s="142"/>
      <c r="I32" s="142"/>
      <c r="J32" s="142">
        <f>L32+K32</f>
        <v>0</v>
      </c>
      <c r="K32" s="142"/>
      <c r="L32" s="142"/>
      <c r="M32" s="142"/>
      <c r="N32" s="142"/>
      <c r="O32" s="142"/>
      <c r="P32" s="142">
        <f>E32+J32</f>
        <v>152100</v>
      </c>
    </row>
    <row r="33" spans="1:16" ht="4.5" customHeight="1">
      <c r="A33" s="37"/>
      <c r="B33" s="37"/>
      <c r="C33" s="37"/>
      <c r="D33" s="18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7" customFormat="1" ht="14.25">
      <c r="A34" s="109" t="s">
        <v>262</v>
      </c>
      <c r="B34" s="109" t="s">
        <v>140</v>
      </c>
      <c r="C34" s="109"/>
      <c r="D34" s="110" t="s">
        <v>37</v>
      </c>
      <c r="E34" s="141">
        <f>SUM(E35:E40)</f>
        <v>5387720</v>
      </c>
      <c r="F34" s="141">
        <f aca="true" t="shared" si="5" ref="F34:P34">SUM(F35:F40)</f>
        <v>5387720</v>
      </c>
      <c r="G34" s="141">
        <f t="shared" si="5"/>
        <v>0</v>
      </c>
      <c r="H34" s="141">
        <f t="shared" si="5"/>
        <v>1277720</v>
      </c>
      <c r="I34" s="141">
        <f t="shared" si="5"/>
        <v>0</v>
      </c>
      <c r="J34" s="141">
        <f t="shared" si="5"/>
        <v>200000</v>
      </c>
      <c r="K34" s="141">
        <f t="shared" si="5"/>
        <v>200000</v>
      </c>
      <c r="L34" s="141">
        <f t="shared" si="5"/>
        <v>0</v>
      </c>
      <c r="M34" s="141">
        <f t="shared" si="5"/>
        <v>0</v>
      </c>
      <c r="N34" s="141">
        <f t="shared" si="5"/>
        <v>0</v>
      </c>
      <c r="O34" s="141">
        <f t="shared" si="5"/>
        <v>200000</v>
      </c>
      <c r="P34" s="141">
        <f t="shared" si="5"/>
        <v>5587720</v>
      </c>
    </row>
    <row r="35" spans="1:16" ht="22.5" hidden="1">
      <c r="A35" s="37"/>
      <c r="B35" s="37" t="s">
        <v>158</v>
      </c>
      <c r="C35" s="37" t="s">
        <v>103</v>
      </c>
      <c r="D35" s="18" t="s">
        <v>159</v>
      </c>
      <c r="E35" s="142">
        <f>F35</f>
        <v>0</v>
      </c>
      <c r="F35" s="142"/>
      <c r="G35" s="142"/>
      <c r="H35" s="142"/>
      <c r="I35" s="142"/>
      <c r="J35" s="142">
        <f>L35</f>
        <v>0</v>
      </c>
      <c r="K35" s="142"/>
      <c r="L35" s="142"/>
      <c r="M35" s="142"/>
      <c r="N35" s="142"/>
      <c r="O35" s="142"/>
      <c r="P35" s="142">
        <f aca="true" t="shared" si="6" ref="P35:P40">E35+J35</f>
        <v>0</v>
      </c>
    </row>
    <row r="36" spans="1:16" ht="45" hidden="1">
      <c r="A36" s="37"/>
      <c r="B36" s="37" t="s">
        <v>160</v>
      </c>
      <c r="C36" s="37" t="s">
        <v>121</v>
      </c>
      <c r="D36" s="18" t="s">
        <v>161</v>
      </c>
      <c r="E36" s="142">
        <f>F36</f>
        <v>0</v>
      </c>
      <c r="F36" s="142"/>
      <c r="G36" s="142"/>
      <c r="H36" s="142"/>
      <c r="I36" s="142"/>
      <c r="J36" s="142">
        <f>L36</f>
        <v>0</v>
      </c>
      <c r="K36" s="142"/>
      <c r="L36" s="142"/>
      <c r="M36" s="142"/>
      <c r="N36" s="142"/>
      <c r="O36" s="142"/>
      <c r="P36" s="142">
        <f t="shared" si="6"/>
        <v>0</v>
      </c>
    </row>
    <row r="37" spans="1:16" ht="22.5">
      <c r="A37" s="37" t="s">
        <v>232</v>
      </c>
      <c r="B37" s="37" t="s">
        <v>162</v>
      </c>
      <c r="C37" s="37" t="s">
        <v>103</v>
      </c>
      <c r="D37" s="18" t="s">
        <v>147</v>
      </c>
      <c r="E37" s="142">
        <f>F37</f>
        <v>5387720</v>
      </c>
      <c r="F37" s="142">
        <v>5387720</v>
      </c>
      <c r="G37" s="142"/>
      <c r="H37" s="142">
        <v>1277720</v>
      </c>
      <c r="I37" s="142"/>
      <c r="J37" s="142">
        <f>L37+K37</f>
        <v>200000</v>
      </c>
      <c r="K37" s="142">
        <f>'додаток 5'!I29</f>
        <v>200000</v>
      </c>
      <c r="L37" s="142"/>
      <c r="M37" s="142"/>
      <c r="N37" s="142"/>
      <c r="O37" s="142">
        <f>K37</f>
        <v>200000</v>
      </c>
      <c r="P37" s="142">
        <f t="shared" si="6"/>
        <v>5587720</v>
      </c>
    </row>
    <row r="38" spans="1:16" ht="24" customHeight="1" hidden="1">
      <c r="A38" s="37"/>
      <c r="B38" s="37"/>
      <c r="C38" s="37"/>
      <c r="D38" s="18"/>
      <c r="E38" s="142">
        <f>F38</f>
        <v>0</v>
      </c>
      <c r="F38" s="142"/>
      <c r="G38" s="142"/>
      <c r="H38" s="142"/>
      <c r="I38" s="142"/>
      <c r="J38" s="142">
        <f>L38</f>
        <v>0</v>
      </c>
      <c r="K38" s="142"/>
      <c r="L38" s="142"/>
      <c r="M38" s="142"/>
      <c r="N38" s="142"/>
      <c r="O38" s="142"/>
      <c r="P38" s="142">
        <f t="shared" si="6"/>
        <v>0</v>
      </c>
    </row>
    <row r="39" spans="1:16" ht="13.5" hidden="1">
      <c r="A39" s="37"/>
      <c r="B39" s="37"/>
      <c r="C39" s="37"/>
      <c r="D39" s="18"/>
      <c r="E39" s="142">
        <f>F39</f>
        <v>0</v>
      </c>
      <c r="F39" s="142"/>
      <c r="G39" s="142"/>
      <c r="H39" s="142"/>
      <c r="I39" s="142"/>
      <c r="J39" s="142">
        <f>L39</f>
        <v>0</v>
      </c>
      <c r="K39" s="142"/>
      <c r="L39" s="142"/>
      <c r="M39" s="142"/>
      <c r="N39" s="142"/>
      <c r="O39" s="142"/>
      <c r="P39" s="142">
        <f t="shared" si="6"/>
        <v>0</v>
      </c>
    </row>
    <row r="40" spans="1:16" ht="13.5" hidden="1">
      <c r="A40" s="37"/>
      <c r="B40" s="37"/>
      <c r="C40" s="37"/>
      <c r="D40" s="18"/>
      <c r="E40" s="142">
        <f>F40</f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>
        <f t="shared" si="6"/>
        <v>0</v>
      </c>
    </row>
    <row r="41" spans="1:16" ht="3" customHeight="1">
      <c r="A41" s="37"/>
      <c r="B41" s="37"/>
      <c r="C41" s="37"/>
      <c r="D41" s="18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7" customFormat="1" ht="16.5">
      <c r="A42" s="109" t="s">
        <v>263</v>
      </c>
      <c r="B42" s="109" t="s">
        <v>163</v>
      </c>
      <c r="C42" s="109"/>
      <c r="D42" s="110" t="s">
        <v>164</v>
      </c>
      <c r="E42" s="141">
        <f>E43</f>
        <v>1000000</v>
      </c>
      <c r="F42" s="141">
        <f>F43</f>
        <v>1000000</v>
      </c>
      <c r="G42" s="141">
        <f aca="true" t="shared" si="7" ref="G42:P42">G43</f>
        <v>0</v>
      </c>
      <c r="H42" s="141">
        <f t="shared" si="7"/>
        <v>0</v>
      </c>
      <c r="I42" s="141"/>
      <c r="J42" s="141">
        <f t="shared" si="7"/>
        <v>0</v>
      </c>
      <c r="K42" s="141"/>
      <c r="L42" s="141">
        <f t="shared" si="7"/>
        <v>0</v>
      </c>
      <c r="M42" s="141">
        <f t="shared" si="7"/>
        <v>0</v>
      </c>
      <c r="N42" s="141">
        <f t="shared" si="7"/>
        <v>0</v>
      </c>
      <c r="O42" s="141">
        <f t="shared" si="7"/>
        <v>0</v>
      </c>
      <c r="P42" s="141">
        <f t="shared" si="7"/>
        <v>1000000</v>
      </c>
    </row>
    <row r="43" spans="1:16" ht="13.5">
      <c r="A43" s="37" t="s">
        <v>233</v>
      </c>
      <c r="B43" s="37" t="s">
        <v>165</v>
      </c>
      <c r="C43" s="37" t="s">
        <v>129</v>
      </c>
      <c r="D43" s="18" t="s">
        <v>166</v>
      </c>
      <c r="E43" s="142">
        <f>F43</f>
        <v>1000000</v>
      </c>
      <c r="F43" s="142">
        <v>1000000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>
        <f>E43+J43</f>
        <v>1000000</v>
      </c>
    </row>
    <row r="44" spans="1:16" ht="3.75" customHeight="1">
      <c r="A44" s="37"/>
      <c r="B44" s="37"/>
      <c r="C44" s="37"/>
      <c r="D44" s="18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7" customFormat="1" ht="14.25">
      <c r="A45" s="109" t="s">
        <v>264</v>
      </c>
      <c r="B45" s="109" t="s">
        <v>167</v>
      </c>
      <c r="C45" s="109"/>
      <c r="D45" s="110" t="s">
        <v>168</v>
      </c>
      <c r="E45" s="141">
        <f>E47+E46</f>
        <v>0</v>
      </c>
      <c r="F45" s="141">
        <f aca="true" t="shared" si="8" ref="F45:P45">F47+F46</f>
        <v>0</v>
      </c>
      <c r="G45" s="141">
        <f t="shared" si="8"/>
        <v>0</v>
      </c>
      <c r="H45" s="141">
        <f t="shared" si="8"/>
        <v>0</v>
      </c>
      <c r="I45" s="141">
        <f t="shared" si="8"/>
        <v>0</v>
      </c>
      <c r="J45" s="141">
        <f t="shared" si="8"/>
        <v>3000000</v>
      </c>
      <c r="K45" s="141">
        <f t="shared" si="8"/>
        <v>3000000</v>
      </c>
      <c r="L45" s="141">
        <f t="shared" si="8"/>
        <v>0</v>
      </c>
      <c r="M45" s="141">
        <f t="shared" si="8"/>
        <v>0</v>
      </c>
      <c r="N45" s="141">
        <f t="shared" si="8"/>
        <v>0</v>
      </c>
      <c r="O45" s="141">
        <f t="shared" si="8"/>
        <v>3000000</v>
      </c>
      <c r="P45" s="141">
        <f t="shared" si="8"/>
        <v>3000000</v>
      </c>
    </row>
    <row r="46" spans="1:16" s="124" customFormat="1" ht="22.5">
      <c r="A46" s="122" t="s">
        <v>235</v>
      </c>
      <c r="B46" s="122" t="s">
        <v>236</v>
      </c>
      <c r="C46" s="122" t="s">
        <v>145</v>
      </c>
      <c r="D46" s="18" t="s">
        <v>234</v>
      </c>
      <c r="E46" s="142">
        <f>F46</f>
        <v>0</v>
      </c>
      <c r="F46" s="144"/>
      <c r="G46" s="144"/>
      <c r="H46" s="144"/>
      <c r="I46" s="144"/>
      <c r="J46" s="142">
        <f>L46+O46</f>
        <v>2000000</v>
      </c>
      <c r="K46" s="144">
        <f>'додаток 5'!I20</f>
        <v>2000000</v>
      </c>
      <c r="L46" s="144"/>
      <c r="M46" s="144"/>
      <c r="N46" s="144"/>
      <c r="O46" s="144">
        <f>K46</f>
        <v>2000000</v>
      </c>
      <c r="P46" s="142">
        <f>E46+J46</f>
        <v>2000000</v>
      </c>
    </row>
    <row r="47" spans="1:16" ht="33.75">
      <c r="A47" s="37" t="s">
        <v>237</v>
      </c>
      <c r="B47" s="50">
        <v>7330</v>
      </c>
      <c r="C47" s="37" t="s">
        <v>145</v>
      </c>
      <c r="D47" s="18" t="s">
        <v>169</v>
      </c>
      <c r="E47" s="142">
        <f>F47</f>
        <v>0</v>
      </c>
      <c r="F47" s="142"/>
      <c r="G47" s="142"/>
      <c r="H47" s="142"/>
      <c r="I47" s="142"/>
      <c r="J47" s="142">
        <f>L47+O47</f>
        <v>1000000</v>
      </c>
      <c r="K47" s="142">
        <f>'додаток 5'!I23+'додаток 5'!I39</f>
        <v>1000000</v>
      </c>
      <c r="L47" s="142"/>
      <c r="M47" s="142"/>
      <c r="N47" s="142"/>
      <c r="O47" s="142">
        <f>K47</f>
        <v>1000000</v>
      </c>
      <c r="P47" s="142">
        <f>E47+J47</f>
        <v>1000000</v>
      </c>
    </row>
    <row r="48" spans="1:16" ht="3" customHeight="1">
      <c r="A48" s="37"/>
      <c r="B48" s="50"/>
      <c r="C48" s="37"/>
      <c r="D48" s="18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7" customFormat="1" ht="24">
      <c r="A49" s="109" t="s">
        <v>265</v>
      </c>
      <c r="B49" s="111">
        <v>7400</v>
      </c>
      <c r="C49" s="109"/>
      <c r="D49" s="110" t="s">
        <v>170</v>
      </c>
      <c r="E49" s="141">
        <f>SUM(E50:E51)</f>
        <v>1500000</v>
      </c>
      <c r="F49" s="141">
        <f aca="true" t="shared" si="9" ref="F49:P49">SUM(F50:F51)</f>
        <v>1500000</v>
      </c>
      <c r="G49" s="141">
        <f t="shared" si="9"/>
        <v>0</v>
      </c>
      <c r="H49" s="141">
        <f t="shared" si="9"/>
        <v>0</v>
      </c>
      <c r="I49" s="141">
        <f t="shared" si="9"/>
        <v>0</v>
      </c>
      <c r="J49" s="141">
        <f>SUM(J50:J51)</f>
        <v>1600000</v>
      </c>
      <c r="K49" s="141">
        <f t="shared" si="9"/>
        <v>1600000</v>
      </c>
      <c r="L49" s="141">
        <f t="shared" si="9"/>
        <v>0</v>
      </c>
      <c r="M49" s="141">
        <f t="shared" si="9"/>
        <v>0</v>
      </c>
      <c r="N49" s="141">
        <f t="shared" si="9"/>
        <v>0</v>
      </c>
      <c r="O49" s="141">
        <f t="shared" si="9"/>
        <v>1600000</v>
      </c>
      <c r="P49" s="141">
        <f t="shared" si="9"/>
        <v>3100000</v>
      </c>
    </row>
    <row r="50" spans="1:16" s="124" customFormat="1" ht="22.5">
      <c r="A50" s="122" t="s">
        <v>238</v>
      </c>
      <c r="B50" s="121">
        <v>7413</v>
      </c>
      <c r="C50" s="122" t="s">
        <v>107</v>
      </c>
      <c r="D50" s="123" t="s">
        <v>51</v>
      </c>
      <c r="E50" s="142">
        <f>F50</f>
        <v>300000</v>
      </c>
      <c r="F50" s="144">
        <v>300000</v>
      </c>
      <c r="G50" s="144"/>
      <c r="H50" s="144"/>
      <c r="I50" s="144"/>
      <c r="J50" s="142">
        <f>L50+O50</f>
        <v>0</v>
      </c>
      <c r="K50" s="142"/>
      <c r="L50" s="144"/>
      <c r="M50" s="144"/>
      <c r="N50" s="144"/>
      <c r="O50" s="142"/>
      <c r="P50" s="142">
        <f>E50+J50</f>
        <v>300000</v>
      </c>
    </row>
    <row r="51" spans="1:16" ht="33.75">
      <c r="A51" s="37" t="s">
        <v>239</v>
      </c>
      <c r="B51" s="50">
        <v>7461</v>
      </c>
      <c r="C51" s="37" t="s">
        <v>130</v>
      </c>
      <c r="D51" s="18" t="s">
        <v>171</v>
      </c>
      <c r="E51" s="142">
        <f>F51</f>
        <v>1200000</v>
      </c>
      <c r="F51" s="142">
        <v>1200000</v>
      </c>
      <c r="G51" s="142"/>
      <c r="H51" s="142"/>
      <c r="I51" s="142"/>
      <c r="J51" s="142">
        <f>L51+O51</f>
        <v>1600000</v>
      </c>
      <c r="K51" s="142">
        <f>'додаток 5'!I35</f>
        <v>1600000</v>
      </c>
      <c r="L51" s="142"/>
      <c r="M51" s="142"/>
      <c r="N51" s="142"/>
      <c r="O51" s="142">
        <f>K51</f>
        <v>1600000</v>
      </c>
      <c r="P51" s="142">
        <f>E51+J51</f>
        <v>2800000</v>
      </c>
    </row>
    <row r="52" spans="1:16" ht="4.5" customHeight="1">
      <c r="A52" s="37"/>
      <c r="B52" s="50"/>
      <c r="C52" s="37"/>
      <c r="D52" s="18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7" customFormat="1" ht="24">
      <c r="A53" s="109" t="s">
        <v>266</v>
      </c>
      <c r="B53" s="111">
        <v>7600</v>
      </c>
      <c r="C53" s="109"/>
      <c r="D53" s="110" t="s">
        <v>172</v>
      </c>
      <c r="E53" s="141">
        <f>E55+E54</f>
        <v>1010765</v>
      </c>
      <c r="F53" s="141">
        <f aca="true" t="shared" si="10" ref="F53:P53">F55+F54</f>
        <v>1010765</v>
      </c>
      <c r="G53" s="141">
        <f t="shared" si="10"/>
        <v>0</v>
      </c>
      <c r="H53" s="141">
        <f t="shared" si="10"/>
        <v>0</v>
      </c>
      <c r="I53" s="141">
        <f t="shared" si="10"/>
        <v>0</v>
      </c>
      <c r="J53" s="141">
        <f t="shared" si="10"/>
        <v>0</v>
      </c>
      <c r="K53" s="141">
        <f t="shared" si="10"/>
        <v>0</v>
      </c>
      <c r="L53" s="141">
        <f t="shared" si="10"/>
        <v>0</v>
      </c>
      <c r="M53" s="141">
        <f t="shared" si="10"/>
        <v>0</v>
      </c>
      <c r="N53" s="141">
        <f t="shared" si="10"/>
        <v>0</v>
      </c>
      <c r="O53" s="141">
        <f t="shared" si="10"/>
        <v>0</v>
      </c>
      <c r="P53" s="141">
        <f t="shared" si="10"/>
        <v>1010765</v>
      </c>
    </row>
    <row r="54" spans="1:16" s="124" customFormat="1" ht="13.5">
      <c r="A54" s="122" t="s">
        <v>242</v>
      </c>
      <c r="B54" s="121">
        <v>7640</v>
      </c>
      <c r="C54" s="122" t="s">
        <v>240</v>
      </c>
      <c r="D54" s="123" t="s">
        <v>241</v>
      </c>
      <c r="E54" s="142">
        <f>F54</f>
        <v>1000000</v>
      </c>
      <c r="F54" s="144">
        <v>1000000</v>
      </c>
      <c r="G54" s="144"/>
      <c r="H54" s="144"/>
      <c r="I54" s="144"/>
      <c r="J54" s="144"/>
      <c r="K54" s="144"/>
      <c r="L54" s="144"/>
      <c r="M54" s="144"/>
      <c r="N54" s="144"/>
      <c r="O54" s="144"/>
      <c r="P54" s="142">
        <f>E54+J54</f>
        <v>1000000</v>
      </c>
    </row>
    <row r="55" spans="1:16" ht="22.5">
      <c r="A55" s="37" t="s">
        <v>243</v>
      </c>
      <c r="B55" s="50">
        <v>7680</v>
      </c>
      <c r="C55" s="37" t="s">
        <v>127</v>
      </c>
      <c r="D55" s="18" t="s">
        <v>173</v>
      </c>
      <c r="E55" s="142">
        <f>F55</f>
        <v>10765</v>
      </c>
      <c r="F55" s="142">
        <v>10765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>
        <f>E55+J55</f>
        <v>10765</v>
      </c>
    </row>
    <row r="56" spans="1:16" ht="3" customHeight="1">
      <c r="A56" s="37"/>
      <c r="B56" s="50"/>
      <c r="C56" s="37"/>
      <c r="D56" s="18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7" customFormat="1" ht="36.75" customHeight="1" hidden="1">
      <c r="A57" s="109"/>
      <c r="B57" s="111">
        <v>8100</v>
      </c>
      <c r="C57" s="109"/>
      <c r="D57" s="110" t="s">
        <v>174</v>
      </c>
      <c r="E57" s="141">
        <f>E59+E58</f>
        <v>0</v>
      </c>
      <c r="F57" s="141">
        <f>F59+F58</f>
        <v>0</v>
      </c>
      <c r="G57" s="141">
        <f aca="true" t="shared" si="11" ref="G57:P57">G59+G58</f>
        <v>0</v>
      </c>
      <c r="H57" s="141">
        <f t="shared" si="11"/>
        <v>0</v>
      </c>
      <c r="I57" s="141"/>
      <c r="J57" s="141">
        <f t="shared" si="11"/>
        <v>0</v>
      </c>
      <c r="K57" s="141"/>
      <c r="L57" s="141">
        <f t="shared" si="11"/>
        <v>0</v>
      </c>
      <c r="M57" s="141">
        <f t="shared" si="11"/>
        <v>0</v>
      </c>
      <c r="N57" s="141">
        <f t="shared" si="11"/>
        <v>0</v>
      </c>
      <c r="O57" s="141">
        <f t="shared" si="11"/>
        <v>0</v>
      </c>
      <c r="P57" s="141">
        <f t="shared" si="11"/>
        <v>0</v>
      </c>
    </row>
    <row r="58" spans="1:16" s="7" customFormat="1" ht="33.75" hidden="1">
      <c r="A58" s="47"/>
      <c r="B58" s="5">
        <v>8110</v>
      </c>
      <c r="C58" s="94" t="s">
        <v>134</v>
      </c>
      <c r="D58" s="18" t="s">
        <v>146</v>
      </c>
      <c r="E58" s="142">
        <f>F58</f>
        <v>0</v>
      </c>
      <c r="F58" s="142"/>
      <c r="G58" s="142"/>
      <c r="H58" s="142"/>
      <c r="I58" s="142"/>
      <c r="J58" s="142">
        <f>O58</f>
        <v>0</v>
      </c>
      <c r="K58" s="142"/>
      <c r="L58" s="142"/>
      <c r="M58" s="142"/>
      <c r="N58" s="142"/>
      <c r="O58" s="142"/>
      <c r="P58" s="142">
        <f>E58+J58</f>
        <v>0</v>
      </c>
    </row>
    <row r="59" spans="1:16" ht="13.5" hidden="1">
      <c r="A59" s="37"/>
      <c r="B59" s="5"/>
      <c r="C59" s="37"/>
      <c r="D59" s="18"/>
      <c r="E59" s="142">
        <f>F59</f>
        <v>0</v>
      </c>
      <c r="F59" s="142"/>
      <c r="G59" s="142"/>
      <c r="H59" s="142"/>
      <c r="I59" s="142"/>
      <c r="J59" s="142">
        <f>O59</f>
        <v>0</v>
      </c>
      <c r="K59" s="142"/>
      <c r="L59" s="142"/>
      <c r="M59" s="142"/>
      <c r="N59" s="142"/>
      <c r="O59" s="142"/>
      <c r="P59" s="142">
        <f>E59+J59</f>
        <v>0</v>
      </c>
    </row>
    <row r="60" spans="1:16" ht="3" customHeight="1" hidden="1">
      <c r="A60" s="37"/>
      <c r="B60" s="5"/>
      <c r="C60" s="37"/>
      <c r="D60" s="18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7" customFormat="1" ht="24">
      <c r="A61" s="109" t="s">
        <v>267</v>
      </c>
      <c r="B61" s="111">
        <v>8300</v>
      </c>
      <c r="C61" s="109"/>
      <c r="D61" s="110" t="s">
        <v>175</v>
      </c>
      <c r="E61" s="141">
        <f>E62</f>
        <v>0</v>
      </c>
      <c r="F61" s="141">
        <f>F62</f>
        <v>0</v>
      </c>
      <c r="G61" s="141">
        <f aca="true" t="shared" si="12" ref="G61:P61">G62</f>
        <v>0</v>
      </c>
      <c r="H61" s="141">
        <f t="shared" si="12"/>
        <v>0</v>
      </c>
      <c r="I61" s="141"/>
      <c r="J61" s="141">
        <f t="shared" si="12"/>
        <v>268570</v>
      </c>
      <c r="K61" s="141"/>
      <c r="L61" s="141">
        <f t="shared" si="12"/>
        <v>268570</v>
      </c>
      <c r="M61" s="141">
        <f t="shared" si="12"/>
        <v>0</v>
      </c>
      <c r="N61" s="141">
        <f t="shared" si="12"/>
        <v>0</v>
      </c>
      <c r="O61" s="141">
        <f t="shared" si="12"/>
        <v>0</v>
      </c>
      <c r="P61" s="141">
        <f t="shared" si="12"/>
        <v>268570</v>
      </c>
    </row>
    <row r="62" spans="1:16" ht="13.5">
      <c r="A62" s="37" t="s">
        <v>244</v>
      </c>
      <c r="B62" s="50">
        <v>8312</v>
      </c>
      <c r="C62" s="37" t="s">
        <v>137</v>
      </c>
      <c r="D62" s="18" t="s">
        <v>176</v>
      </c>
      <c r="E62" s="142">
        <f>F62</f>
        <v>0</v>
      </c>
      <c r="F62" s="142"/>
      <c r="G62" s="142"/>
      <c r="H62" s="142"/>
      <c r="I62" s="142"/>
      <c r="J62" s="142">
        <f>O62+L62</f>
        <v>268570</v>
      </c>
      <c r="K62" s="142"/>
      <c r="L62" s="142">
        <v>268570</v>
      </c>
      <c r="M62" s="142"/>
      <c r="N62" s="142"/>
      <c r="O62" s="142"/>
      <c r="P62" s="142">
        <f>E62+J62</f>
        <v>268570</v>
      </c>
    </row>
    <row r="63" spans="1:16" ht="3.75" customHeight="1">
      <c r="A63" s="37"/>
      <c r="B63" s="5"/>
      <c r="C63" s="94"/>
      <c r="D63" s="18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7" customFormat="1" ht="14.25" hidden="1">
      <c r="A64" s="109"/>
      <c r="B64" s="108"/>
      <c r="C64" s="109"/>
      <c r="D64" s="110"/>
      <c r="E64" s="141">
        <f>E65+E66</f>
        <v>0</v>
      </c>
      <c r="F64" s="141">
        <f>F65+F66</f>
        <v>0</v>
      </c>
      <c r="G64" s="141">
        <f aca="true" t="shared" si="13" ref="G64:P64">G65+G66</f>
        <v>0</v>
      </c>
      <c r="H64" s="141">
        <f t="shared" si="13"/>
        <v>0</v>
      </c>
      <c r="I64" s="141"/>
      <c r="J64" s="141">
        <f t="shared" si="13"/>
        <v>0</v>
      </c>
      <c r="K64" s="141"/>
      <c r="L64" s="141">
        <f t="shared" si="13"/>
        <v>0</v>
      </c>
      <c r="M64" s="141">
        <f t="shared" si="13"/>
        <v>0</v>
      </c>
      <c r="N64" s="141">
        <f t="shared" si="13"/>
        <v>0</v>
      </c>
      <c r="O64" s="141">
        <f t="shared" si="13"/>
        <v>0</v>
      </c>
      <c r="P64" s="141">
        <f t="shared" si="13"/>
        <v>0</v>
      </c>
    </row>
    <row r="65" spans="1:16" ht="13.5" hidden="1">
      <c r="A65" s="37"/>
      <c r="B65" s="5"/>
      <c r="C65" s="94"/>
      <c r="D65" s="18"/>
      <c r="E65" s="142"/>
      <c r="F65" s="142"/>
      <c r="G65" s="142"/>
      <c r="H65" s="142"/>
      <c r="I65" s="142"/>
      <c r="J65" s="142">
        <f>O65+L65</f>
        <v>0</v>
      </c>
      <c r="K65" s="142"/>
      <c r="L65" s="142"/>
      <c r="M65" s="142"/>
      <c r="N65" s="142"/>
      <c r="O65" s="142"/>
      <c r="P65" s="142">
        <f>E65+J65</f>
        <v>0</v>
      </c>
    </row>
    <row r="66" spans="1:16" ht="22.5" hidden="1">
      <c r="A66" s="37"/>
      <c r="B66" s="5">
        <v>9140</v>
      </c>
      <c r="C66" s="37" t="s">
        <v>108</v>
      </c>
      <c r="D66" s="18" t="s">
        <v>39</v>
      </c>
      <c r="E66" s="142">
        <f>F66</f>
        <v>0</v>
      </c>
      <c r="F66" s="142"/>
      <c r="G66" s="142"/>
      <c r="H66" s="142"/>
      <c r="I66" s="142"/>
      <c r="J66" s="142">
        <f>O66</f>
        <v>0</v>
      </c>
      <c r="K66" s="142"/>
      <c r="L66" s="142"/>
      <c r="M66" s="142"/>
      <c r="N66" s="142"/>
      <c r="O66" s="142"/>
      <c r="P66" s="142">
        <f>E66+J66</f>
        <v>0</v>
      </c>
    </row>
    <row r="67" spans="1:16" ht="3.75" customHeight="1" hidden="1">
      <c r="A67" s="37"/>
      <c r="B67" s="5"/>
      <c r="C67" s="37"/>
      <c r="D67" s="18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7" customFormat="1" ht="23.25" customHeight="1" hidden="1">
      <c r="A68" s="109"/>
      <c r="B68" s="111"/>
      <c r="C68" s="109"/>
      <c r="D68" s="110"/>
      <c r="E68" s="141">
        <f>E69</f>
        <v>0</v>
      </c>
      <c r="F68" s="141">
        <f>F69</f>
        <v>0</v>
      </c>
      <c r="G68" s="141">
        <f aca="true" t="shared" si="14" ref="G68:P68">G69</f>
        <v>0</v>
      </c>
      <c r="H68" s="141">
        <f t="shared" si="14"/>
        <v>0</v>
      </c>
      <c r="I68" s="141"/>
      <c r="J68" s="141">
        <f t="shared" si="14"/>
        <v>0</v>
      </c>
      <c r="K68" s="141"/>
      <c r="L68" s="141">
        <f t="shared" si="14"/>
        <v>0</v>
      </c>
      <c r="M68" s="141">
        <f t="shared" si="14"/>
        <v>0</v>
      </c>
      <c r="N68" s="141">
        <f t="shared" si="14"/>
        <v>0</v>
      </c>
      <c r="O68" s="141">
        <f t="shared" si="14"/>
        <v>0</v>
      </c>
      <c r="P68" s="141">
        <f t="shared" si="14"/>
        <v>0</v>
      </c>
    </row>
    <row r="69" spans="1:16" ht="13.5" hidden="1">
      <c r="A69" s="37"/>
      <c r="B69" s="5"/>
      <c r="C69" s="94"/>
      <c r="D69" s="18"/>
      <c r="E69" s="142"/>
      <c r="F69" s="142"/>
      <c r="G69" s="142"/>
      <c r="H69" s="142"/>
      <c r="I69" s="142"/>
      <c r="J69" s="142">
        <f>L69+O69</f>
        <v>0</v>
      </c>
      <c r="K69" s="142"/>
      <c r="L69" s="142"/>
      <c r="M69" s="142"/>
      <c r="N69" s="142"/>
      <c r="O69" s="142"/>
      <c r="P69" s="142">
        <f>E69+J69</f>
        <v>0</v>
      </c>
    </row>
    <row r="70" spans="1:16" ht="3.75" customHeight="1" hidden="1">
      <c r="A70" s="37"/>
      <c r="B70" s="5"/>
      <c r="C70" s="94"/>
      <c r="D70" s="18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7" customFormat="1" ht="14.25">
      <c r="A71" s="109" t="s">
        <v>268</v>
      </c>
      <c r="B71" s="108">
        <v>9000</v>
      </c>
      <c r="C71" s="112"/>
      <c r="D71" s="110" t="s">
        <v>177</v>
      </c>
      <c r="E71" s="141">
        <f>SUM(E72:E75)</f>
        <v>110000</v>
      </c>
      <c r="F71" s="141">
        <f aca="true" t="shared" si="15" ref="F71:P71">SUM(F72:F75)</f>
        <v>110000</v>
      </c>
      <c r="G71" s="141">
        <f t="shared" si="15"/>
        <v>0</v>
      </c>
      <c r="H71" s="141">
        <f t="shared" si="15"/>
        <v>0</v>
      </c>
      <c r="I71" s="141">
        <f t="shared" si="15"/>
        <v>0</v>
      </c>
      <c r="J71" s="141">
        <f t="shared" si="15"/>
        <v>0</v>
      </c>
      <c r="K71" s="141"/>
      <c r="L71" s="141">
        <f t="shared" si="15"/>
        <v>0</v>
      </c>
      <c r="M71" s="141">
        <f t="shared" si="15"/>
        <v>0</v>
      </c>
      <c r="N71" s="141">
        <f t="shared" si="15"/>
        <v>0</v>
      </c>
      <c r="O71" s="141">
        <f>SUM(O72:O75)</f>
        <v>0</v>
      </c>
      <c r="P71" s="141">
        <f t="shared" si="15"/>
        <v>110000</v>
      </c>
    </row>
    <row r="72" spans="1:16" ht="24.75" customHeight="1" hidden="1">
      <c r="A72" s="37"/>
      <c r="B72" s="5">
        <v>9150</v>
      </c>
      <c r="C72" s="94" t="s">
        <v>109</v>
      </c>
      <c r="D72" s="18" t="s">
        <v>178</v>
      </c>
      <c r="E72" s="142">
        <f>F72</f>
        <v>0</v>
      </c>
      <c r="F72" s="142"/>
      <c r="G72" s="142"/>
      <c r="H72" s="142"/>
      <c r="I72" s="142"/>
      <c r="J72" s="142">
        <f>L72+O72</f>
        <v>0</v>
      </c>
      <c r="K72" s="142"/>
      <c r="L72" s="142"/>
      <c r="M72" s="142"/>
      <c r="N72" s="142"/>
      <c r="O72" s="142"/>
      <c r="P72" s="142">
        <f>E72+J72</f>
        <v>0</v>
      </c>
    </row>
    <row r="73" spans="1:16" ht="13.5">
      <c r="A73" s="37" t="s">
        <v>278</v>
      </c>
      <c r="B73" s="5">
        <v>9770</v>
      </c>
      <c r="C73" s="94" t="s">
        <v>109</v>
      </c>
      <c r="D73" s="18" t="s">
        <v>179</v>
      </c>
      <c r="E73" s="142">
        <f>F73</f>
        <v>110000</v>
      </c>
      <c r="F73" s="142">
        <v>110000</v>
      </c>
      <c r="G73" s="142"/>
      <c r="H73" s="142"/>
      <c r="I73" s="142"/>
      <c r="J73" s="142">
        <f>L73+O73</f>
        <v>0</v>
      </c>
      <c r="K73" s="142"/>
      <c r="L73" s="142"/>
      <c r="M73" s="142"/>
      <c r="N73" s="142"/>
      <c r="O73" s="142"/>
      <c r="P73" s="142">
        <f>E73+J73</f>
        <v>110000</v>
      </c>
    </row>
    <row r="74" spans="1:16" ht="13.5" hidden="1">
      <c r="A74" s="37"/>
      <c r="B74" s="5">
        <v>9770</v>
      </c>
      <c r="C74" s="94" t="s">
        <v>109</v>
      </c>
      <c r="D74" s="18" t="s">
        <v>179</v>
      </c>
      <c r="E74" s="142">
        <f>F74</f>
        <v>0</v>
      </c>
      <c r="F74" s="142"/>
      <c r="G74" s="142"/>
      <c r="H74" s="142"/>
      <c r="I74" s="142"/>
      <c r="J74" s="142">
        <f>L74+O74</f>
        <v>0</v>
      </c>
      <c r="K74" s="142"/>
      <c r="L74" s="142"/>
      <c r="M74" s="142"/>
      <c r="N74" s="142"/>
      <c r="O74" s="142"/>
      <c r="P74" s="142">
        <f>E74+J74</f>
        <v>0</v>
      </c>
    </row>
    <row r="75" spans="1:16" ht="22.5" hidden="1">
      <c r="A75" s="37"/>
      <c r="B75" s="5"/>
      <c r="C75" s="94"/>
      <c r="D75" s="18" t="s">
        <v>38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ht="3" customHeight="1">
      <c r="A76" s="5"/>
      <c r="B76" s="5"/>
      <c r="C76" s="94"/>
      <c r="D76" s="18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7" customFormat="1" ht="14.25">
      <c r="A77" s="191" t="s">
        <v>199</v>
      </c>
      <c r="B77" s="191" t="s">
        <v>199</v>
      </c>
      <c r="C77" s="192" t="s">
        <v>199</v>
      </c>
      <c r="D77" s="110" t="s">
        <v>221</v>
      </c>
      <c r="E77" s="141">
        <f aca="true" t="shared" si="16" ref="E77:P77">E15+E19+E22+E34+E42+E45+E49+E57+E64+E71+E53+E61+E68+E27+E31</f>
        <v>43295386</v>
      </c>
      <c r="F77" s="141">
        <f t="shared" si="16"/>
        <v>43295386</v>
      </c>
      <c r="G77" s="141">
        <f t="shared" si="16"/>
        <v>27147345</v>
      </c>
      <c r="H77" s="141">
        <f t="shared" si="16"/>
        <v>4949390</v>
      </c>
      <c r="I77" s="141">
        <f t="shared" si="16"/>
        <v>0</v>
      </c>
      <c r="J77" s="141">
        <f>J15+J19+J22+J34+J42+J45+J49+J57+J64+J71+J53+J61+J68+J27+J31</f>
        <v>7195743</v>
      </c>
      <c r="K77" s="141">
        <f t="shared" si="16"/>
        <v>4800000</v>
      </c>
      <c r="L77" s="141">
        <f t="shared" si="16"/>
        <v>2357925</v>
      </c>
      <c r="M77" s="141">
        <f t="shared" si="16"/>
        <v>89355</v>
      </c>
      <c r="N77" s="141">
        <f t="shared" si="16"/>
        <v>0</v>
      </c>
      <c r="O77" s="141">
        <f t="shared" si="16"/>
        <v>4837818</v>
      </c>
      <c r="P77" s="141">
        <f t="shared" si="16"/>
        <v>50491129</v>
      </c>
    </row>
    <row r="78" spans="1:16" ht="3" customHeight="1">
      <c r="A78" s="5"/>
      <c r="B78" s="5"/>
      <c r="C78" s="5"/>
      <c r="D78" s="18"/>
      <c r="E78" s="30"/>
      <c r="F78" s="30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7" customFormat="1" ht="0.75" customHeight="1">
      <c r="B79" s="43"/>
      <c r="C79" s="43"/>
      <c r="D79" s="97"/>
      <c r="E79" s="44"/>
      <c r="F79" s="44"/>
      <c r="G79" s="44"/>
      <c r="H79" s="43"/>
      <c r="I79" s="43"/>
      <c r="J79" s="44"/>
      <c r="K79" s="44"/>
      <c r="L79" s="44"/>
      <c r="M79" s="43"/>
      <c r="N79" s="44"/>
      <c r="O79" s="44"/>
      <c r="P79" s="44"/>
    </row>
    <row r="80" ht="13.5">
      <c r="D80" s="13"/>
    </row>
    <row r="81" spans="1:14" s="29" customFormat="1" ht="17.25" customHeight="1">
      <c r="A81" s="237" t="s">
        <v>187</v>
      </c>
      <c r="B81" s="237"/>
      <c r="C81" s="237"/>
      <c r="D81" s="237"/>
      <c r="E81" s="237"/>
      <c r="F81" s="237"/>
      <c r="G81" s="237"/>
      <c r="H81" s="237"/>
      <c r="I81" s="237"/>
      <c r="J81" s="237"/>
      <c r="K81" s="128"/>
      <c r="L81" s="250"/>
      <c r="M81" s="250"/>
      <c r="N81" s="250"/>
    </row>
    <row r="82" spans="4:14" ht="13.5">
      <c r="D82" s="13"/>
      <c r="H82" s="45"/>
      <c r="I82" s="45"/>
      <c r="J82" s="45"/>
      <c r="K82" s="45"/>
      <c r="L82" s="45"/>
      <c r="M82" s="45"/>
      <c r="N82" s="45"/>
    </row>
    <row r="83" ht="13.5">
      <c r="D83" s="13"/>
    </row>
    <row r="84" ht="13.5">
      <c r="D84" s="13"/>
    </row>
    <row r="85" ht="13.5">
      <c r="D85" s="13"/>
    </row>
    <row r="86" ht="13.5">
      <c r="D86" s="13"/>
    </row>
    <row r="87" ht="13.5">
      <c r="D87" s="13"/>
    </row>
    <row r="88" ht="13.5">
      <c r="D88" s="13"/>
    </row>
    <row r="89" ht="13.5">
      <c r="D89" s="13"/>
    </row>
    <row r="90" ht="13.5">
      <c r="D90" s="13"/>
    </row>
    <row r="91" ht="13.5">
      <c r="D91" s="13"/>
    </row>
    <row r="92" ht="13.5">
      <c r="D92" s="13"/>
    </row>
    <row r="93" ht="13.5">
      <c r="D93" s="13"/>
    </row>
    <row r="94" ht="13.5">
      <c r="D94" s="13"/>
    </row>
  </sheetData>
  <sheetProtection/>
  <mergeCells count="29">
    <mergeCell ref="L81:N81"/>
    <mergeCell ref="D9:D12"/>
    <mergeCell ref="E10:E12"/>
    <mergeCell ref="G10:H10"/>
    <mergeCell ref="G11:G12"/>
    <mergeCell ref="H11:H12"/>
    <mergeCell ref="I10:I12"/>
    <mergeCell ref="F10:F12"/>
    <mergeCell ref="E9:I9"/>
    <mergeCell ref="A81:J81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2:P2"/>
    <mergeCell ref="L3:P4"/>
    <mergeCell ref="A7:C7"/>
    <mergeCell ref="A8:C8"/>
    <mergeCell ref="P9:P12"/>
    <mergeCell ref="K10:K12"/>
    <mergeCell ref="L10:L12"/>
    <mergeCell ref="M10:N10"/>
    <mergeCell ref="M11:M12"/>
    <mergeCell ref="N11:N12"/>
  </mergeCells>
  <printOptions/>
  <pageMargins left="0.3937007874015748" right="0.7874015748031497" top="1.1811023622047245" bottom="0.3937007874015748" header="0.31496062992125984" footer="0.31496062992125984"/>
  <pageSetup fitToHeight="2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0.7109375" style="19" customWidth="1"/>
    <col min="2" max="2" width="28.140625" style="19" customWidth="1"/>
    <col min="3" max="4" width="5.140625" style="19" customWidth="1"/>
    <col min="5" max="7" width="8.140625" style="19" customWidth="1"/>
    <col min="8" max="8" width="7.140625" style="19" customWidth="1"/>
    <col min="9" max="10" width="5.140625" style="19" customWidth="1"/>
    <col min="11" max="11" width="9.140625" style="19" customWidth="1"/>
    <col min="12" max="13" width="4.7109375" style="19" customWidth="1"/>
    <col min="14" max="14" width="10.7109375" style="19" customWidth="1"/>
    <col min="15" max="17" width="4.8515625" style="19" customWidth="1"/>
    <col min="18" max="18" width="7.57421875" style="19" customWidth="1"/>
    <col min="19" max="16384" width="9.140625" style="19" customWidth="1"/>
  </cols>
  <sheetData>
    <row r="1" spans="14:18" ht="13.5" customHeight="1">
      <c r="N1" s="282" t="s">
        <v>42</v>
      </c>
      <c r="O1" s="282"/>
      <c r="P1" s="282"/>
      <c r="Q1" s="282"/>
      <c r="R1" s="282"/>
    </row>
    <row r="2" spans="14:18" ht="13.5" customHeight="1">
      <c r="N2" s="282" t="s">
        <v>327</v>
      </c>
      <c r="O2" s="282"/>
      <c r="P2" s="282"/>
      <c r="Q2" s="282"/>
      <c r="R2" s="282"/>
    </row>
    <row r="3" spans="14:18" ht="13.5" customHeight="1">
      <c r="N3" s="282" t="s">
        <v>330</v>
      </c>
      <c r="O3" s="282"/>
      <c r="P3" s="282"/>
      <c r="Q3" s="282"/>
      <c r="R3" s="282"/>
    </row>
    <row r="6" spans="1:18" ht="15">
      <c r="A6" s="253" t="s">
        <v>100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</row>
    <row r="7" spans="1:18" ht="15">
      <c r="A7" s="253" t="s">
        <v>279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</row>
    <row r="8" spans="1:18" ht="15">
      <c r="A8" s="254">
        <v>12313301000</v>
      </c>
      <c r="B8" s="254"/>
      <c r="C8" s="185"/>
      <c r="D8" s="185"/>
      <c r="E8" s="185"/>
      <c r="F8" s="187"/>
      <c r="G8" s="187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ht="14.25" customHeight="1" thickBot="1">
      <c r="A9" s="255" t="s">
        <v>272</v>
      </c>
      <c r="B9" s="255"/>
      <c r="R9" s="19" t="s">
        <v>200</v>
      </c>
    </row>
    <row r="10" spans="1:18" ht="13.5" customHeight="1">
      <c r="A10" s="256" t="s">
        <v>282</v>
      </c>
      <c r="B10" s="259" t="s">
        <v>220</v>
      </c>
      <c r="C10" s="251" t="s">
        <v>218</v>
      </c>
      <c r="D10" s="251"/>
      <c r="E10" s="251"/>
      <c r="F10" s="251"/>
      <c r="G10" s="251"/>
      <c r="H10" s="251"/>
      <c r="I10" s="251"/>
      <c r="J10" s="251"/>
      <c r="K10" s="251"/>
      <c r="L10" s="251" t="s">
        <v>271</v>
      </c>
      <c r="M10" s="251"/>
      <c r="N10" s="251"/>
      <c r="O10" s="251"/>
      <c r="P10" s="251"/>
      <c r="Q10" s="251"/>
      <c r="R10" s="252"/>
    </row>
    <row r="11" spans="1:18" ht="13.5" customHeight="1">
      <c r="A11" s="257"/>
      <c r="B11" s="260"/>
      <c r="C11" s="271" t="s">
        <v>213</v>
      </c>
      <c r="D11" s="271"/>
      <c r="E11" s="271" t="s">
        <v>214</v>
      </c>
      <c r="F11" s="271"/>
      <c r="G11" s="271"/>
      <c r="H11" s="271"/>
      <c r="I11" s="271"/>
      <c r="J11" s="271"/>
      <c r="K11" s="265" t="s">
        <v>217</v>
      </c>
      <c r="L11" s="271" t="s">
        <v>213</v>
      </c>
      <c r="M11" s="271"/>
      <c r="N11" s="271" t="s">
        <v>214</v>
      </c>
      <c r="O11" s="271"/>
      <c r="P11" s="271"/>
      <c r="Q11" s="271"/>
      <c r="R11" s="268" t="s">
        <v>217</v>
      </c>
    </row>
    <row r="12" spans="1:18" ht="47.25" customHeight="1">
      <c r="A12" s="257"/>
      <c r="B12" s="260"/>
      <c r="C12" s="271"/>
      <c r="D12" s="271"/>
      <c r="E12" s="271" t="s">
        <v>215</v>
      </c>
      <c r="F12" s="271"/>
      <c r="G12" s="271"/>
      <c r="H12" s="271"/>
      <c r="I12" s="271" t="s">
        <v>216</v>
      </c>
      <c r="J12" s="271"/>
      <c r="K12" s="266"/>
      <c r="L12" s="271"/>
      <c r="M12" s="271"/>
      <c r="N12" s="271" t="s">
        <v>215</v>
      </c>
      <c r="O12" s="271"/>
      <c r="P12" s="271" t="s">
        <v>216</v>
      </c>
      <c r="Q12" s="271"/>
      <c r="R12" s="269"/>
    </row>
    <row r="13" spans="1:18" ht="13.5" customHeight="1">
      <c r="A13" s="257"/>
      <c r="B13" s="260"/>
      <c r="C13" s="271" t="s">
        <v>280</v>
      </c>
      <c r="D13" s="271"/>
      <c r="E13" s="271"/>
      <c r="F13" s="271"/>
      <c r="G13" s="271"/>
      <c r="H13" s="271"/>
      <c r="I13" s="271"/>
      <c r="J13" s="271"/>
      <c r="K13" s="266"/>
      <c r="L13" s="271" t="s">
        <v>281</v>
      </c>
      <c r="M13" s="271"/>
      <c r="N13" s="271"/>
      <c r="O13" s="271"/>
      <c r="P13" s="271"/>
      <c r="Q13" s="271"/>
      <c r="R13" s="269"/>
    </row>
    <row r="14" spans="1:18" ht="114.75" customHeight="1">
      <c r="A14" s="257"/>
      <c r="B14" s="260"/>
      <c r="C14" s="198"/>
      <c r="D14" s="198"/>
      <c r="E14" s="202" t="s">
        <v>299</v>
      </c>
      <c r="F14" s="202" t="s">
        <v>300</v>
      </c>
      <c r="G14" s="199" t="s">
        <v>296</v>
      </c>
      <c r="H14" s="199" t="s">
        <v>297</v>
      </c>
      <c r="I14" s="198"/>
      <c r="J14" s="198"/>
      <c r="K14" s="266"/>
      <c r="L14" s="198"/>
      <c r="M14" s="198"/>
      <c r="N14" s="199" t="s">
        <v>150</v>
      </c>
      <c r="O14" s="198"/>
      <c r="P14" s="198"/>
      <c r="Q14" s="198"/>
      <c r="R14" s="269"/>
    </row>
    <row r="15" spans="1:18" ht="30" customHeight="1">
      <c r="A15" s="257"/>
      <c r="B15" s="260"/>
      <c r="C15" s="262" t="s">
        <v>283</v>
      </c>
      <c r="D15" s="263"/>
      <c r="E15" s="263"/>
      <c r="F15" s="263"/>
      <c r="G15" s="263"/>
      <c r="H15" s="263"/>
      <c r="I15" s="263"/>
      <c r="J15" s="264"/>
      <c r="K15" s="266"/>
      <c r="L15" s="262" t="s">
        <v>284</v>
      </c>
      <c r="M15" s="263"/>
      <c r="N15" s="263"/>
      <c r="O15" s="263"/>
      <c r="P15" s="263"/>
      <c r="Q15" s="264"/>
      <c r="R15" s="269"/>
    </row>
    <row r="16" spans="1:18" ht="48" customHeight="1" thickBot="1">
      <c r="A16" s="258"/>
      <c r="B16" s="261"/>
      <c r="C16" s="200"/>
      <c r="D16" s="200"/>
      <c r="E16" s="201">
        <v>41051200</v>
      </c>
      <c r="F16" s="201">
        <v>41051200</v>
      </c>
      <c r="G16" s="201">
        <v>41053900</v>
      </c>
      <c r="H16" s="201">
        <v>41053900</v>
      </c>
      <c r="I16" s="200"/>
      <c r="J16" s="200"/>
      <c r="K16" s="267"/>
      <c r="L16" s="200"/>
      <c r="M16" s="200"/>
      <c r="N16" s="203" t="s">
        <v>278</v>
      </c>
      <c r="O16" s="200"/>
      <c r="P16" s="200"/>
      <c r="Q16" s="200"/>
      <c r="R16" s="270"/>
    </row>
    <row r="17" spans="1:18" s="20" customFormat="1" ht="15" thickBot="1" thickTop="1">
      <c r="A17" s="25">
        <v>1</v>
      </c>
      <c r="B17" s="26">
        <v>2</v>
      </c>
      <c r="C17" s="26">
        <v>3</v>
      </c>
      <c r="D17" s="26">
        <v>4</v>
      </c>
      <c r="E17" s="26">
        <v>5</v>
      </c>
      <c r="F17" s="193"/>
      <c r="G17" s="193"/>
      <c r="H17" s="26">
        <v>6</v>
      </c>
      <c r="I17" s="26">
        <v>7</v>
      </c>
      <c r="J17" s="26">
        <v>8</v>
      </c>
      <c r="K17" s="26">
        <v>9</v>
      </c>
      <c r="L17" s="26">
        <v>10</v>
      </c>
      <c r="M17" s="26">
        <v>11</v>
      </c>
      <c r="N17" s="26">
        <v>12</v>
      </c>
      <c r="O17" s="26">
        <v>13</v>
      </c>
      <c r="P17" s="26">
        <v>14</v>
      </c>
      <c r="Q17" s="26">
        <v>15</v>
      </c>
      <c r="R17" s="194">
        <v>16</v>
      </c>
    </row>
    <row r="18" spans="1:18" ht="16.5" customHeight="1" thickTop="1">
      <c r="A18" s="23">
        <v>12313401000</v>
      </c>
      <c r="B18" s="24" t="s">
        <v>149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110000</v>
      </c>
      <c r="O18" s="32"/>
      <c r="P18" s="24"/>
      <c r="Q18" s="32"/>
      <c r="R18" s="195">
        <f>SUM(L18:Q18)</f>
        <v>110000</v>
      </c>
    </row>
    <row r="19" spans="1:18" ht="13.5">
      <c r="A19" s="22">
        <v>12313200000</v>
      </c>
      <c r="B19" s="24" t="s">
        <v>219</v>
      </c>
      <c r="C19" s="24"/>
      <c r="D19" s="24"/>
      <c r="E19" s="24">
        <v>37818</v>
      </c>
      <c r="F19" s="24">
        <v>75636</v>
      </c>
      <c r="G19" s="24">
        <v>15089890</v>
      </c>
      <c r="H19" s="24">
        <v>2533910</v>
      </c>
      <c r="I19" s="24"/>
      <c r="J19" s="24"/>
      <c r="K19" s="24">
        <f>SUM(C19:J19)</f>
        <v>17737254</v>
      </c>
      <c r="L19" s="24"/>
      <c r="M19" s="24"/>
      <c r="N19" s="24"/>
      <c r="O19" s="21"/>
      <c r="P19" s="21"/>
      <c r="Q19" s="21"/>
      <c r="R19" s="195">
        <f>SUM(L19:Q19)</f>
        <v>0</v>
      </c>
    </row>
    <row r="20" spans="1:18" ht="13.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95">
        <f>SUM(L20:Q20)</f>
        <v>0</v>
      </c>
    </row>
    <row r="21" spans="1:18" s="28" customFormat="1" ht="15" thickBot="1">
      <c r="A21" s="197" t="s">
        <v>199</v>
      </c>
      <c r="B21" s="27" t="s">
        <v>221</v>
      </c>
      <c r="C21" s="27">
        <f>SUM(C18:C20)</f>
        <v>0</v>
      </c>
      <c r="D21" s="27">
        <f aca="true" t="shared" si="0" ref="D21:R21">SUM(D18:D20)</f>
        <v>0</v>
      </c>
      <c r="E21" s="27">
        <f t="shared" si="0"/>
        <v>37818</v>
      </c>
      <c r="F21" s="27">
        <f t="shared" si="0"/>
        <v>75636</v>
      </c>
      <c r="G21" s="27">
        <f t="shared" si="0"/>
        <v>15089890</v>
      </c>
      <c r="H21" s="27">
        <f t="shared" si="0"/>
        <v>2533910</v>
      </c>
      <c r="I21" s="27">
        <f t="shared" si="0"/>
        <v>0</v>
      </c>
      <c r="J21" s="27">
        <f t="shared" si="0"/>
        <v>0</v>
      </c>
      <c r="K21" s="27">
        <f t="shared" si="0"/>
        <v>17737254</v>
      </c>
      <c r="L21" s="27">
        <f t="shared" si="0"/>
        <v>0</v>
      </c>
      <c r="M21" s="27">
        <f t="shared" si="0"/>
        <v>0</v>
      </c>
      <c r="N21" s="27">
        <f t="shared" si="0"/>
        <v>110000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196">
        <f t="shared" si="0"/>
        <v>110000</v>
      </c>
    </row>
    <row r="24" spans="1:18" s="29" customFormat="1" ht="17.25" customHeight="1">
      <c r="A24" s="237" t="s">
        <v>187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</row>
  </sheetData>
  <sheetProtection/>
  <mergeCells count="26">
    <mergeCell ref="A24:R24"/>
    <mergeCell ref="E12:H12"/>
    <mergeCell ref="C11:D12"/>
    <mergeCell ref="E11:J11"/>
    <mergeCell ref="I12:J12"/>
    <mergeCell ref="C13:J13"/>
    <mergeCell ref="L11:M12"/>
    <mergeCell ref="N11:Q11"/>
    <mergeCell ref="N12:O12"/>
    <mergeCell ref="P12:Q12"/>
    <mergeCell ref="L13:Q13"/>
    <mergeCell ref="N2:R2"/>
    <mergeCell ref="N3:R3"/>
    <mergeCell ref="N1:R1"/>
    <mergeCell ref="C10:K10"/>
    <mergeCell ref="L10:R10"/>
    <mergeCell ref="A6:R6"/>
    <mergeCell ref="A7:R7"/>
    <mergeCell ref="A8:B8"/>
    <mergeCell ref="A9:B9"/>
    <mergeCell ref="A10:A16"/>
    <mergeCell ref="B10:B16"/>
    <mergeCell ref="C15:J15"/>
    <mergeCell ref="K11:K16"/>
    <mergeCell ref="R11:R16"/>
    <mergeCell ref="L15:Q15"/>
  </mergeCells>
  <printOptions/>
  <pageMargins left="0.3937007874015748" right="0.7874015748031497" top="1.1811023622047245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120" zoomScaleNormal="120" zoomScalePageLayoutView="0" workbookViewId="0" topLeftCell="A1">
      <selection activeCell="D3" sqref="D3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5.00390625" style="4" customWidth="1"/>
    <col min="7" max="7" width="7.421875" style="4" customWidth="1"/>
    <col min="8" max="8" width="4.8515625" style="4" customWidth="1"/>
    <col min="9" max="9" width="8.57421875" style="4" customWidth="1"/>
    <col min="10" max="10" width="4.8515625" style="4" customWidth="1"/>
    <col min="11" max="16384" width="9.140625" style="4" customWidth="1"/>
  </cols>
  <sheetData>
    <row r="1" spans="6:10" ht="11.25" customHeight="1">
      <c r="F1" s="283"/>
      <c r="G1" s="284" t="s">
        <v>43</v>
      </c>
      <c r="H1" s="284"/>
      <c r="I1" s="284"/>
      <c r="J1" s="284"/>
    </row>
    <row r="2" spans="5:10" ht="12" customHeight="1">
      <c r="E2" s="282" t="s">
        <v>331</v>
      </c>
      <c r="F2" s="282"/>
      <c r="G2" s="282"/>
      <c r="H2" s="282"/>
      <c r="I2" s="282"/>
      <c r="J2" s="282"/>
    </row>
    <row r="3" spans="6:10" ht="12" customHeight="1">
      <c r="F3" s="282" t="s">
        <v>332</v>
      </c>
      <c r="G3" s="282"/>
      <c r="H3" s="282"/>
      <c r="I3" s="282"/>
      <c r="J3" s="282"/>
    </row>
    <row r="4" ht="5.25" customHeight="1"/>
    <row r="5" spans="2:10" ht="15">
      <c r="B5" s="219" t="s">
        <v>285</v>
      </c>
      <c r="C5" s="219"/>
      <c r="D5" s="219"/>
      <c r="E5" s="219"/>
      <c r="F5" s="219"/>
      <c r="G5" s="219"/>
      <c r="H5" s="219"/>
      <c r="I5" s="219"/>
      <c r="J5" s="219"/>
    </row>
    <row r="6" spans="1:10" ht="12" customHeight="1" thickBot="1">
      <c r="A6" s="238">
        <v>12313301000</v>
      </c>
      <c r="B6" s="238"/>
      <c r="C6" s="183"/>
      <c r="D6" s="183"/>
      <c r="E6" s="183"/>
      <c r="F6" s="183"/>
      <c r="G6" s="183"/>
      <c r="H6" s="183"/>
      <c r="I6" s="183"/>
      <c r="J6" s="183"/>
    </row>
    <row r="7" spans="1:10" ht="12" customHeight="1">
      <c r="A7" s="239" t="s">
        <v>272</v>
      </c>
      <c r="B7" s="239"/>
      <c r="C7" s="183"/>
      <c r="D7" s="183"/>
      <c r="E7" s="183"/>
      <c r="F7" s="183"/>
      <c r="G7" s="183"/>
      <c r="H7" s="183"/>
      <c r="I7" s="183"/>
      <c r="J7" s="183"/>
    </row>
    <row r="8" ht="4.5" customHeight="1"/>
    <row r="9" ht="15" customHeight="1" hidden="1">
      <c r="J9" s="150"/>
    </row>
    <row r="10" spans="1:10" s="151" customFormat="1" ht="26.25" customHeight="1">
      <c r="A10" s="272" t="s">
        <v>245</v>
      </c>
      <c r="B10" s="272" t="s">
        <v>293</v>
      </c>
      <c r="C10" s="272" t="s">
        <v>202</v>
      </c>
      <c r="D10" s="272" t="s">
        <v>292</v>
      </c>
      <c r="E10" s="272" t="s">
        <v>291</v>
      </c>
      <c r="F10" s="273" t="s">
        <v>289</v>
      </c>
      <c r="G10" s="273" t="s">
        <v>288</v>
      </c>
      <c r="H10" s="274" t="s">
        <v>290</v>
      </c>
      <c r="I10" s="273" t="s">
        <v>287</v>
      </c>
      <c r="J10" s="273" t="s">
        <v>286</v>
      </c>
    </row>
    <row r="11" spans="1:10" s="151" customFormat="1" ht="18.75" customHeight="1">
      <c r="A11" s="272"/>
      <c r="B11" s="272"/>
      <c r="C11" s="272"/>
      <c r="D11" s="272"/>
      <c r="E11" s="272"/>
      <c r="F11" s="273"/>
      <c r="G11" s="273"/>
      <c r="H11" s="275"/>
      <c r="I11" s="273"/>
      <c r="J11" s="273"/>
    </row>
    <row r="12" spans="1:10" s="151" customFormat="1" ht="16.5" customHeight="1">
      <c r="A12" s="272"/>
      <c r="B12" s="272"/>
      <c r="C12" s="272"/>
      <c r="D12" s="272"/>
      <c r="E12" s="272"/>
      <c r="F12" s="273"/>
      <c r="G12" s="273"/>
      <c r="H12" s="276"/>
      <c r="I12" s="273"/>
      <c r="J12" s="273"/>
    </row>
    <row r="13" spans="1:10" s="151" customFormat="1" ht="15" customHeight="1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86">
        <v>8</v>
      </c>
      <c r="I13" s="152">
        <v>9</v>
      </c>
      <c r="J13" s="152">
        <v>10</v>
      </c>
    </row>
    <row r="14" spans="1:10" s="7" customFormat="1" ht="30" customHeight="1">
      <c r="A14" s="159" t="s">
        <v>223</v>
      </c>
      <c r="B14" s="160"/>
      <c r="C14" s="160"/>
      <c r="D14" s="160" t="s">
        <v>222</v>
      </c>
      <c r="E14" s="153"/>
      <c r="F14" s="153"/>
      <c r="G14" s="204">
        <f>G18+G28+G37+G41</f>
        <v>4800000</v>
      </c>
      <c r="H14" s="204"/>
      <c r="I14" s="204">
        <f>G14</f>
        <v>4800000</v>
      </c>
      <c r="J14" s="154"/>
    </row>
    <row r="15" spans="1:10" s="171" customFormat="1" ht="12.75" hidden="1">
      <c r="A15" s="98" t="s">
        <v>225</v>
      </c>
      <c r="B15" s="34">
        <v>1010</v>
      </c>
      <c r="C15" s="98" t="s">
        <v>101</v>
      </c>
      <c r="D15" s="34"/>
      <c r="E15" s="34" t="s">
        <v>153</v>
      </c>
      <c r="F15" s="34"/>
      <c r="G15" s="169">
        <f>G16+G17</f>
        <v>0</v>
      </c>
      <c r="H15" s="169"/>
      <c r="I15" s="169">
        <f>I16+I17</f>
        <v>0</v>
      </c>
      <c r="J15" s="170"/>
    </row>
    <row r="16" spans="1:10" ht="27" customHeight="1" hidden="1">
      <c r="A16" s="5"/>
      <c r="B16" s="37" t="s">
        <v>46</v>
      </c>
      <c r="C16" s="99"/>
      <c r="D16" s="10"/>
      <c r="E16" s="5" t="s">
        <v>306</v>
      </c>
      <c r="F16" s="5"/>
      <c r="G16" s="205"/>
      <c r="H16" s="205"/>
      <c r="I16" s="205">
        <f>G16</f>
        <v>0</v>
      </c>
      <c r="J16" s="30"/>
    </row>
    <row r="17" spans="1:10" ht="15" customHeight="1" hidden="1">
      <c r="A17" s="5"/>
      <c r="B17" s="161"/>
      <c r="C17" s="102"/>
      <c r="D17" s="103"/>
      <c r="E17" s="5"/>
      <c r="F17" s="5"/>
      <c r="G17" s="205"/>
      <c r="H17" s="205"/>
      <c r="I17" s="10"/>
      <c r="J17" s="30"/>
    </row>
    <row r="18" spans="1:10" s="7" customFormat="1" ht="14.25" hidden="1">
      <c r="A18" s="6"/>
      <c r="B18" s="33"/>
      <c r="C18" s="100"/>
      <c r="D18" s="40"/>
      <c r="E18" s="6" t="s">
        <v>47</v>
      </c>
      <c r="F18" s="6"/>
      <c r="G18" s="206">
        <f>G15</f>
        <v>0</v>
      </c>
      <c r="H18" s="206"/>
      <c r="I18" s="206">
        <f>I15</f>
        <v>0</v>
      </c>
      <c r="J18" s="31"/>
    </row>
    <row r="19" spans="1:10" s="7" customFormat="1" ht="3" customHeight="1" hidden="1">
      <c r="A19" s="6"/>
      <c r="B19" s="33"/>
      <c r="C19" s="100"/>
      <c r="D19" s="40"/>
      <c r="E19" s="6"/>
      <c r="F19" s="6"/>
      <c r="G19" s="206"/>
      <c r="H19" s="206"/>
      <c r="I19" s="33"/>
      <c r="J19" s="31"/>
    </row>
    <row r="20" spans="1:10" s="171" customFormat="1" ht="12.75">
      <c r="A20" s="98" t="s">
        <v>235</v>
      </c>
      <c r="B20" s="34">
        <v>7310</v>
      </c>
      <c r="C20" s="98" t="s">
        <v>145</v>
      </c>
      <c r="D20" s="41"/>
      <c r="E20" s="34" t="s">
        <v>246</v>
      </c>
      <c r="F20" s="34"/>
      <c r="G20" s="169">
        <f>G22+G21</f>
        <v>2000000</v>
      </c>
      <c r="H20" s="169"/>
      <c r="I20" s="169">
        <f>G20</f>
        <v>2000000</v>
      </c>
      <c r="J20" s="170"/>
    </row>
    <row r="21" spans="1:10" ht="13.5" customHeight="1">
      <c r="A21" s="37"/>
      <c r="B21" s="162">
        <v>3122</v>
      </c>
      <c r="C21" s="163"/>
      <c r="D21" s="103"/>
      <c r="E21" s="5" t="s">
        <v>307</v>
      </c>
      <c r="F21" s="5"/>
      <c r="G21" s="207">
        <v>1700000</v>
      </c>
      <c r="H21" s="208"/>
      <c r="I21" s="205">
        <f>G21</f>
        <v>1700000</v>
      </c>
      <c r="J21" s="30"/>
    </row>
    <row r="22" spans="1:10" ht="27.75" customHeight="1">
      <c r="A22" s="37"/>
      <c r="B22" s="162">
        <v>3122</v>
      </c>
      <c r="C22" s="163"/>
      <c r="D22" s="103"/>
      <c r="E22" s="5" t="s">
        <v>250</v>
      </c>
      <c r="F22" s="5"/>
      <c r="G22" s="205">
        <v>300000</v>
      </c>
      <c r="H22" s="205"/>
      <c r="I22" s="205">
        <f>G22</f>
        <v>300000</v>
      </c>
      <c r="J22" s="30"/>
    </row>
    <row r="23" spans="1:10" s="171" customFormat="1" ht="22.5" customHeight="1" hidden="1">
      <c r="A23" s="98" t="s">
        <v>237</v>
      </c>
      <c r="B23" s="164">
        <v>7330</v>
      </c>
      <c r="C23" s="165" t="s">
        <v>145</v>
      </c>
      <c r="D23" s="166"/>
      <c r="E23" s="34" t="s">
        <v>247</v>
      </c>
      <c r="F23" s="34"/>
      <c r="G23" s="169">
        <f>G24</f>
        <v>0</v>
      </c>
      <c r="H23" s="169"/>
      <c r="I23" s="169">
        <f>G23</f>
        <v>0</v>
      </c>
      <c r="J23" s="170"/>
    </row>
    <row r="24" spans="1:10" ht="27" hidden="1">
      <c r="A24" s="37"/>
      <c r="B24" s="162">
        <v>3122</v>
      </c>
      <c r="C24" s="163"/>
      <c r="D24" s="103"/>
      <c r="E24" s="5" t="s">
        <v>248</v>
      </c>
      <c r="F24" s="5"/>
      <c r="G24" s="205"/>
      <c r="H24" s="205"/>
      <c r="I24" s="205">
        <f>G24</f>
        <v>0</v>
      </c>
      <c r="J24" s="30"/>
    </row>
    <row r="25" spans="1:10" ht="13.5" customHeight="1" hidden="1">
      <c r="A25" s="37"/>
      <c r="B25" s="162"/>
      <c r="C25" s="163"/>
      <c r="D25" s="103"/>
      <c r="E25" s="5" t="s">
        <v>132</v>
      </c>
      <c r="F25" s="5"/>
      <c r="G25" s="205"/>
      <c r="H25" s="205"/>
      <c r="I25" s="10"/>
      <c r="J25" s="30"/>
    </row>
    <row r="26" spans="1:10" ht="13.5" customHeight="1" hidden="1">
      <c r="A26" s="37"/>
      <c r="B26" s="162"/>
      <c r="C26" s="163"/>
      <c r="D26" s="103"/>
      <c r="E26" s="5" t="s">
        <v>131</v>
      </c>
      <c r="F26" s="5"/>
      <c r="G26" s="208"/>
      <c r="H26" s="208"/>
      <c r="I26" s="10"/>
      <c r="J26" s="30"/>
    </row>
    <row r="27" spans="1:10" ht="3" customHeight="1">
      <c r="A27" s="37"/>
      <c r="B27" s="167"/>
      <c r="C27" s="102"/>
      <c r="D27" s="103"/>
      <c r="E27" s="5"/>
      <c r="F27" s="5"/>
      <c r="G27" s="205"/>
      <c r="H27" s="205"/>
      <c r="I27" s="10"/>
      <c r="J27" s="30"/>
    </row>
    <row r="28" spans="1:10" s="7" customFormat="1" ht="14.25">
      <c r="A28" s="47"/>
      <c r="B28" s="33"/>
      <c r="C28" s="100"/>
      <c r="D28" s="40"/>
      <c r="E28" s="6" t="s">
        <v>50</v>
      </c>
      <c r="F28" s="6"/>
      <c r="G28" s="206">
        <f>G23+G20</f>
        <v>2000000</v>
      </c>
      <c r="H28" s="206"/>
      <c r="I28" s="206">
        <f>G28</f>
        <v>2000000</v>
      </c>
      <c r="J28" s="31"/>
    </row>
    <row r="29" spans="1:10" s="36" customFormat="1" ht="14.25">
      <c r="A29" s="37" t="s">
        <v>232</v>
      </c>
      <c r="B29" s="37" t="s">
        <v>162</v>
      </c>
      <c r="C29" s="37" t="s">
        <v>103</v>
      </c>
      <c r="D29" s="18"/>
      <c r="E29" s="34" t="s">
        <v>147</v>
      </c>
      <c r="F29" s="34"/>
      <c r="G29" s="169">
        <f>G30+G31</f>
        <v>200000</v>
      </c>
      <c r="H29" s="169"/>
      <c r="I29" s="169">
        <f>I30+I31</f>
        <v>200000</v>
      </c>
      <c r="J29" s="35"/>
    </row>
    <row r="30" spans="1:12" s="7" customFormat="1" ht="27">
      <c r="A30" s="47"/>
      <c r="B30" s="33">
        <v>3132</v>
      </c>
      <c r="C30" s="100"/>
      <c r="D30" s="40"/>
      <c r="E30" s="5" t="s">
        <v>269</v>
      </c>
      <c r="F30" s="5"/>
      <c r="G30" s="205">
        <v>200000</v>
      </c>
      <c r="H30" s="205"/>
      <c r="I30" s="205">
        <f aca="true" t="shared" si="0" ref="I30:I41">G30</f>
        <v>200000</v>
      </c>
      <c r="J30" s="31"/>
      <c r="L30" s="211" t="s">
        <v>308</v>
      </c>
    </row>
    <row r="31" spans="1:10" s="7" customFormat="1" ht="25.5" customHeight="1" hidden="1">
      <c r="A31" s="47"/>
      <c r="B31" s="33">
        <v>3132</v>
      </c>
      <c r="C31" s="100"/>
      <c r="D31" s="40"/>
      <c r="E31" s="5" t="s">
        <v>270</v>
      </c>
      <c r="F31" s="6"/>
      <c r="G31" s="205"/>
      <c r="H31" s="205"/>
      <c r="I31" s="205">
        <f t="shared" si="0"/>
        <v>0</v>
      </c>
      <c r="J31" s="31"/>
    </row>
    <row r="32" spans="1:10" s="171" customFormat="1" ht="38.25" hidden="1">
      <c r="A32" s="98" t="s">
        <v>224</v>
      </c>
      <c r="B32" s="98" t="s">
        <v>144</v>
      </c>
      <c r="C32" s="98" t="s">
        <v>96</v>
      </c>
      <c r="D32" s="34"/>
      <c r="E32" s="168" t="s">
        <v>151</v>
      </c>
      <c r="F32" s="34"/>
      <c r="G32" s="169">
        <f>G33</f>
        <v>0</v>
      </c>
      <c r="H32" s="169"/>
      <c r="I32" s="169">
        <f t="shared" si="0"/>
        <v>0</v>
      </c>
      <c r="J32" s="170"/>
    </row>
    <row r="33" spans="1:10" ht="40.5" hidden="1">
      <c r="A33" s="37"/>
      <c r="B33" s="10">
        <v>3132</v>
      </c>
      <c r="C33" s="99"/>
      <c r="D33" s="10"/>
      <c r="E33" s="5" t="s">
        <v>249</v>
      </c>
      <c r="F33" s="5"/>
      <c r="G33" s="205"/>
      <c r="H33" s="205"/>
      <c r="I33" s="205">
        <f t="shared" si="0"/>
        <v>0</v>
      </c>
      <c r="J33" s="30"/>
    </row>
    <row r="34" spans="1:10" ht="27" hidden="1">
      <c r="A34" s="37"/>
      <c r="B34" s="10"/>
      <c r="C34" s="99"/>
      <c r="D34" s="42"/>
      <c r="E34" s="5" t="s">
        <v>116</v>
      </c>
      <c r="F34" s="5"/>
      <c r="G34" s="205"/>
      <c r="H34" s="205"/>
      <c r="I34" s="206">
        <f t="shared" si="0"/>
        <v>0</v>
      </c>
      <c r="J34" s="30"/>
    </row>
    <row r="35" spans="1:10" s="171" customFormat="1" ht="25.5">
      <c r="A35" s="98" t="s">
        <v>239</v>
      </c>
      <c r="B35" s="34">
        <v>7461</v>
      </c>
      <c r="C35" s="98" t="s">
        <v>130</v>
      </c>
      <c r="D35" s="41"/>
      <c r="E35" s="34" t="s">
        <v>148</v>
      </c>
      <c r="F35" s="34"/>
      <c r="G35" s="169">
        <f>G36</f>
        <v>1600000</v>
      </c>
      <c r="H35" s="169"/>
      <c r="I35" s="169">
        <f>I36</f>
        <v>1600000</v>
      </c>
      <c r="J35" s="170"/>
    </row>
    <row r="36" spans="1:10" ht="13.5">
      <c r="A36" s="37"/>
      <c r="B36" s="10">
        <v>3132</v>
      </c>
      <c r="C36" s="99"/>
      <c r="D36" s="42"/>
      <c r="E36" s="5" t="s">
        <v>309</v>
      </c>
      <c r="F36" s="5"/>
      <c r="G36" s="205">
        <v>1600000</v>
      </c>
      <c r="H36" s="205"/>
      <c r="I36" s="205">
        <f t="shared" si="0"/>
        <v>1600000</v>
      </c>
      <c r="J36" s="30"/>
    </row>
    <row r="37" spans="1:10" s="36" customFormat="1" ht="14.25" customHeight="1">
      <c r="A37" s="48"/>
      <c r="B37" s="34"/>
      <c r="C37" s="98"/>
      <c r="D37" s="34"/>
      <c r="E37" s="6" t="s">
        <v>45</v>
      </c>
      <c r="F37" s="10"/>
      <c r="G37" s="209">
        <f>G32+G35+G29</f>
        <v>1800000</v>
      </c>
      <c r="H37" s="209"/>
      <c r="I37" s="209">
        <f>I32+I35+I29</f>
        <v>1800000</v>
      </c>
      <c r="J37" s="35"/>
    </row>
    <row r="38" spans="1:10" ht="4.5" customHeight="1">
      <c r="A38" s="37"/>
      <c r="B38" s="10"/>
      <c r="C38" s="99"/>
      <c r="D38" s="10"/>
      <c r="E38" s="5"/>
      <c r="F38" s="5"/>
      <c r="G38" s="205"/>
      <c r="H38" s="205"/>
      <c r="I38" s="206"/>
      <c r="J38" s="30"/>
    </row>
    <row r="39" spans="1:10" s="171" customFormat="1" ht="24" customHeight="1">
      <c r="A39" s="98" t="s">
        <v>237</v>
      </c>
      <c r="B39" s="164">
        <v>7330</v>
      </c>
      <c r="C39" s="165" t="s">
        <v>145</v>
      </c>
      <c r="D39" s="166"/>
      <c r="E39" s="34" t="s">
        <v>247</v>
      </c>
      <c r="F39" s="34"/>
      <c r="G39" s="169">
        <f>G40</f>
        <v>1000000</v>
      </c>
      <c r="H39" s="169"/>
      <c r="I39" s="169">
        <f>I40</f>
        <v>1000000</v>
      </c>
      <c r="J39" s="170"/>
    </row>
    <row r="40" spans="1:10" ht="14.25" customHeight="1">
      <c r="A40" s="37"/>
      <c r="B40" s="10">
        <v>3142</v>
      </c>
      <c r="C40" s="99"/>
      <c r="D40" s="10"/>
      <c r="E40" s="5" t="s">
        <v>251</v>
      </c>
      <c r="F40" s="5"/>
      <c r="G40" s="205">
        <v>1000000</v>
      </c>
      <c r="H40" s="205"/>
      <c r="I40" s="205">
        <f t="shared" si="0"/>
        <v>1000000</v>
      </c>
      <c r="J40" s="30"/>
    </row>
    <row r="41" spans="1:10" s="7" customFormat="1" ht="14.25">
      <c r="A41" s="47"/>
      <c r="B41" s="33"/>
      <c r="C41" s="100"/>
      <c r="D41" s="33"/>
      <c r="E41" s="6" t="s">
        <v>44</v>
      </c>
      <c r="F41" s="6"/>
      <c r="G41" s="206">
        <f>G39</f>
        <v>1000000</v>
      </c>
      <c r="H41" s="206"/>
      <c r="I41" s="206">
        <f t="shared" si="0"/>
        <v>1000000</v>
      </c>
      <c r="J41" s="31"/>
    </row>
    <row r="42" spans="1:10" s="7" customFormat="1" ht="4.5" customHeight="1">
      <c r="A42" s="47"/>
      <c r="B42" s="33"/>
      <c r="C42" s="100"/>
      <c r="D42" s="33"/>
      <c r="E42" s="6"/>
      <c r="F42" s="6"/>
      <c r="G42" s="206"/>
      <c r="H42" s="206"/>
      <c r="I42" s="206"/>
      <c r="J42" s="31"/>
    </row>
    <row r="43" spans="1:10" s="7" customFormat="1" ht="14.25" customHeight="1">
      <c r="A43" s="155" t="s">
        <v>199</v>
      </c>
      <c r="B43" s="156" t="s">
        <v>199</v>
      </c>
      <c r="C43" s="157" t="s">
        <v>199</v>
      </c>
      <c r="D43" s="33" t="s">
        <v>221</v>
      </c>
      <c r="E43" s="155" t="s">
        <v>199</v>
      </c>
      <c r="F43" s="155" t="s">
        <v>199</v>
      </c>
      <c r="G43" s="210" t="s">
        <v>199</v>
      </c>
      <c r="H43" s="210"/>
      <c r="I43" s="206">
        <f>I14</f>
        <v>4800000</v>
      </c>
      <c r="J43" s="158" t="s">
        <v>199</v>
      </c>
    </row>
    <row r="44" spans="1:10" s="36" customFormat="1" ht="13.5" customHeight="1" hidden="1">
      <c r="A44" s="8"/>
      <c r="B44" s="34">
        <v>6310</v>
      </c>
      <c r="C44" s="98" t="s">
        <v>127</v>
      </c>
      <c r="D44" s="34"/>
      <c r="E44" s="34" t="s">
        <v>128</v>
      </c>
      <c r="F44" s="34"/>
      <c r="G44" s="35">
        <f>SUM(G45:G45)</f>
        <v>0</v>
      </c>
      <c r="H44" s="35"/>
      <c r="I44" s="8"/>
      <c r="J44" s="35">
        <f>G44</f>
        <v>0</v>
      </c>
    </row>
    <row r="45" spans="1:10" ht="12.75" customHeight="1" hidden="1">
      <c r="A45" s="5"/>
      <c r="B45" s="10">
        <v>3142</v>
      </c>
      <c r="C45" s="101"/>
      <c r="D45" s="93"/>
      <c r="E45" s="5" t="s">
        <v>133</v>
      </c>
      <c r="F45" s="5"/>
      <c r="G45" s="30"/>
      <c r="H45" s="30"/>
      <c r="I45" s="5"/>
      <c r="J45" s="30">
        <f>G45</f>
        <v>0</v>
      </c>
    </row>
    <row r="46" spans="1:10" s="7" customFormat="1" ht="14.25" hidden="1">
      <c r="A46" s="6"/>
      <c r="B46" s="6"/>
      <c r="C46" s="47"/>
      <c r="D46" s="6"/>
      <c r="E46" s="6" t="s">
        <v>44</v>
      </c>
      <c r="F46" s="6"/>
      <c r="G46" s="31">
        <f>SUM(G45:G45)</f>
        <v>0</v>
      </c>
      <c r="H46" s="31"/>
      <c r="I46" s="6"/>
      <c r="J46" s="31">
        <f>G46</f>
        <v>0</v>
      </c>
    </row>
    <row r="47" spans="1:10" s="7" customFormat="1" ht="4.5" customHeight="1" hidden="1">
      <c r="A47" s="6"/>
      <c r="B47" s="6"/>
      <c r="C47" s="47"/>
      <c r="D47" s="6"/>
      <c r="E47" s="6"/>
      <c r="F47" s="6"/>
      <c r="G47" s="31"/>
      <c r="H47" s="31"/>
      <c r="I47" s="6"/>
      <c r="J47" s="31"/>
    </row>
    <row r="48" spans="1:10" s="36" customFormat="1" ht="14.25" hidden="1">
      <c r="A48" s="8"/>
      <c r="B48" s="8">
        <v>6051</v>
      </c>
      <c r="C48" s="48" t="s">
        <v>103</v>
      </c>
      <c r="D48" s="8"/>
      <c r="E48" s="8" t="s">
        <v>135</v>
      </c>
      <c r="F48" s="8"/>
      <c r="G48" s="35">
        <f>G49</f>
        <v>0</v>
      </c>
      <c r="H48" s="35"/>
      <c r="I48" s="8"/>
      <c r="J48" s="35">
        <f>G48</f>
        <v>0</v>
      </c>
    </row>
    <row r="49" spans="1:10" ht="27" hidden="1">
      <c r="A49" s="5"/>
      <c r="B49" s="5">
        <v>3210</v>
      </c>
      <c r="C49" s="37"/>
      <c r="D49" s="5"/>
      <c r="E49" s="5" t="s">
        <v>118</v>
      </c>
      <c r="F49" s="5"/>
      <c r="G49" s="30"/>
      <c r="H49" s="30"/>
      <c r="I49" s="5"/>
      <c r="J49" s="35">
        <f>G49</f>
        <v>0</v>
      </c>
    </row>
    <row r="50" spans="1:10" s="36" customFormat="1" ht="28.5" hidden="1">
      <c r="A50" s="8"/>
      <c r="B50" s="8">
        <v>6052</v>
      </c>
      <c r="C50" s="48" t="s">
        <v>103</v>
      </c>
      <c r="D50" s="8"/>
      <c r="E50" s="8" t="s">
        <v>136</v>
      </c>
      <c r="F50" s="8"/>
      <c r="G50" s="35"/>
      <c r="H50" s="35"/>
      <c r="I50" s="8"/>
      <c r="J50" s="35">
        <f>G50</f>
        <v>0</v>
      </c>
    </row>
    <row r="51" spans="1:10" ht="27" hidden="1">
      <c r="A51" s="5"/>
      <c r="B51" s="5">
        <v>3210</v>
      </c>
      <c r="C51" s="37"/>
      <c r="D51" s="5"/>
      <c r="E51" s="5" t="s">
        <v>119</v>
      </c>
      <c r="F51" s="5"/>
      <c r="G51" s="30"/>
      <c r="H51" s="30"/>
      <c r="I51" s="5"/>
      <c r="J51" s="35">
        <f>G51</f>
        <v>0</v>
      </c>
    </row>
    <row r="52" spans="1:10" s="7" customFormat="1" ht="14.25" hidden="1">
      <c r="A52" s="6"/>
      <c r="B52" s="6"/>
      <c r="C52" s="47"/>
      <c r="D52" s="6"/>
      <c r="E52" s="6" t="s">
        <v>120</v>
      </c>
      <c r="F52" s="6"/>
      <c r="G52" s="31">
        <f>G48+G50</f>
        <v>0</v>
      </c>
      <c r="H52" s="31"/>
      <c r="I52" s="6"/>
      <c r="J52" s="35">
        <f>G52</f>
        <v>0</v>
      </c>
    </row>
    <row r="53" spans="1:10" s="7" customFormat="1" ht="14.25" hidden="1">
      <c r="A53" s="6"/>
      <c r="B53" s="6"/>
      <c r="C53" s="47"/>
      <c r="D53" s="6"/>
      <c r="E53" s="6"/>
      <c r="F53" s="6"/>
      <c r="G53" s="31"/>
      <c r="H53" s="31"/>
      <c r="I53" s="6"/>
      <c r="J53" s="31"/>
    </row>
    <row r="54" spans="1:10" s="7" customFormat="1" ht="14.25" hidden="1">
      <c r="A54" s="6"/>
      <c r="B54" s="6"/>
      <c r="C54" s="47"/>
      <c r="D54" s="6"/>
      <c r="E54" s="6"/>
      <c r="F54" s="6"/>
      <c r="G54" s="31"/>
      <c r="H54" s="31"/>
      <c r="I54" s="6"/>
      <c r="J54" s="31"/>
    </row>
    <row r="55" spans="1:10" s="7" customFormat="1" ht="14.25" hidden="1">
      <c r="A55" s="6"/>
      <c r="B55" s="6"/>
      <c r="C55" s="47"/>
      <c r="D55" s="6"/>
      <c r="E55" s="6"/>
      <c r="F55" s="6"/>
      <c r="G55" s="31"/>
      <c r="H55" s="31"/>
      <c r="I55" s="6"/>
      <c r="J55" s="31"/>
    </row>
    <row r="56" spans="1:10" s="7" customFormat="1" ht="3" customHeight="1" hidden="1">
      <c r="A56" s="6"/>
      <c r="B56" s="6"/>
      <c r="C56" s="6"/>
      <c r="D56" s="6"/>
      <c r="E56" s="6"/>
      <c r="F56" s="6"/>
      <c r="G56" s="31"/>
      <c r="H56" s="31"/>
      <c r="I56" s="6"/>
      <c r="J56" s="31"/>
    </row>
    <row r="57" spans="1:10" s="7" customFormat="1" ht="3" customHeight="1" hidden="1">
      <c r="A57" s="43"/>
      <c r="B57" s="43"/>
      <c r="C57" s="43"/>
      <c r="D57" s="43"/>
      <c r="E57" s="43"/>
      <c r="F57" s="43"/>
      <c r="G57" s="44"/>
      <c r="H57" s="44"/>
      <c r="I57" s="43"/>
      <c r="J57" s="44"/>
    </row>
    <row r="58" spans="1:10" s="7" customFormat="1" ht="3" customHeight="1" hidden="1">
      <c r="A58" s="43"/>
      <c r="B58" s="43"/>
      <c r="C58" s="43"/>
      <c r="D58" s="43"/>
      <c r="E58" s="43"/>
      <c r="F58" s="43"/>
      <c r="G58" s="44"/>
      <c r="H58" s="44"/>
      <c r="I58" s="43"/>
      <c r="J58" s="44"/>
    </row>
    <row r="59" spans="1:10" s="7" customFormat="1" ht="3" customHeight="1" hidden="1">
      <c r="A59" s="43"/>
      <c r="B59" s="43"/>
      <c r="C59" s="43"/>
      <c r="D59" s="43"/>
      <c r="E59" s="43"/>
      <c r="F59" s="43"/>
      <c r="G59" s="44"/>
      <c r="H59" s="44"/>
      <c r="I59" s="43"/>
      <c r="J59" s="44"/>
    </row>
    <row r="60" spans="1:10" s="7" customFormat="1" ht="3" customHeight="1" hidden="1">
      <c r="A60" s="43"/>
      <c r="B60" s="43"/>
      <c r="C60" s="43"/>
      <c r="D60" s="43"/>
      <c r="E60" s="43"/>
      <c r="F60" s="43"/>
      <c r="G60" s="44"/>
      <c r="H60" s="44"/>
      <c r="I60" s="43"/>
      <c r="J60" s="44"/>
    </row>
    <row r="61" spans="1:10" s="7" customFormat="1" ht="3" customHeight="1" hidden="1">
      <c r="A61" s="43"/>
      <c r="B61" s="43"/>
      <c r="C61" s="43"/>
      <c r="D61" s="43"/>
      <c r="E61" s="43"/>
      <c r="F61" s="43"/>
      <c r="G61" s="44"/>
      <c r="H61" s="44"/>
      <c r="I61" s="43"/>
      <c r="J61" s="44"/>
    </row>
    <row r="62" spans="1:10" s="7" customFormat="1" ht="3" customHeight="1" hidden="1">
      <c r="A62" s="43"/>
      <c r="B62" s="43"/>
      <c r="C62" s="43"/>
      <c r="D62" s="43"/>
      <c r="E62" s="43"/>
      <c r="F62" s="43"/>
      <c r="G62" s="44"/>
      <c r="H62" s="44"/>
      <c r="I62" s="43"/>
      <c r="J62" s="44"/>
    </row>
    <row r="63" spans="1:10" s="7" customFormat="1" ht="3" customHeight="1" hidden="1">
      <c r="A63" s="43"/>
      <c r="B63" s="43"/>
      <c r="C63" s="43"/>
      <c r="D63" s="43"/>
      <c r="E63" s="43"/>
      <c r="F63" s="43"/>
      <c r="G63" s="44"/>
      <c r="H63" s="44"/>
      <c r="I63" s="43"/>
      <c r="J63" s="44"/>
    </row>
    <row r="64" spans="2:10" ht="3" customHeight="1">
      <c r="B64" s="45"/>
      <c r="C64" s="45"/>
      <c r="D64" s="45"/>
      <c r="E64" s="45"/>
      <c r="F64" s="45"/>
      <c r="G64" s="46"/>
      <c r="H64" s="46"/>
      <c r="I64" s="45"/>
      <c r="J64" s="46"/>
    </row>
    <row r="65" ht="3.75" customHeight="1" hidden="1"/>
    <row r="66" ht="13.5" hidden="1"/>
    <row r="67" spans="1:8" ht="13.5" customHeight="1">
      <c r="A67" s="237" t="s">
        <v>187</v>
      </c>
      <c r="B67" s="237"/>
      <c r="C67" s="237"/>
      <c r="D67" s="237"/>
      <c r="E67" s="237"/>
      <c r="F67" s="237"/>
      <c r="G67" s="237"/>
      <c r="H67" s="184"/>
    </row>
  </sheetData>
  <sheetProtection/>
  <mergeCells count="17">
    <mergeCell ref="J10:J12"/>
    <mergeCell ref="F10:F12"/>
    <mergeCell ref="B10:B12"/>
    <mergeCell ref="B5:J5"/>
    <mergeCell ref="I10:I12"/>
    <mergeCell ref="F3:J3"/>
    <mergeCell ref="H10:H12"/>
    <mergeCell ref="A6:B6"/>
    <mergeCell ref="A7:B7"/>
    <mergeCell ref="G1:J1"/>
    <mergeCell ref="E2:J2"/>
    <mergeCell ref="A67:G67"/>
    <mergeCell ref="A10:A12"/>
    <mergeCell ref="E10:E12"/>
    <mergeCell ref="G10:G12"/>
    <mergeCell ref="D10:D12"/>
    <mergeCell ref="C10:C12"/>
  </mergeCells>
  <printOptions/>
  <pageMargins left="0.3937007874015748" right="0.7874015748031497" top="1.1811023622047245" bottom="0.3937007874015748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24" zoomScaleNormal="124" zoomScalePageLayoutView="0" workbookViewId="0" topLeftCell="B1">
      <selection activeCell="E3" sqref="E3"/>
    </sheetView>
  </sheetViews>
  <sheetFormatPr defaultColWidth="9.140625" defaultRowHeight="15"/>
  <cols>
    <col min="1" max="1" width="9.28125" style="13" hidden="1" customWidth="1"/>
    <col min="2" max="2" width="6.7109375" style="13" customWidth="1"/>
    <col min="3" max="3" width="9.140625" style="13" customWidth="1"/>
    <col min="4" max="4" width="8.140625" style="13" customWidth="1"/>
    <col min="5" max="5" width="24.7109375" style="13" customWidth="1"/>
    <col min="6" max="6" width="32.8515625" style="13" customWidth="1"/>
    <col min="7" max="10" width="9.8515625" style="13" customWidth="1"/>
    <col min="11" max="16384" width="9.140625" style="13" customWidth="1"/>
  </cols>
  <sheetData>
    <row r="1" spans="5:10" ht="9.75" customHeight="1">
      <c r="E1" s="52"/>
      <c r="F1" s="282" t="s">
        <v>49</v>
      </c>
      <c r="G1" s="282"/>
      <c r="H1" s="282"/>
      <c r="I1" s="282"/>
      <c r="J1" s="282"/>
    </row>
    <row r="2" spans="5:10" ht="9.75" customHeight="1">
      <c r="E2" s="52"/>
      <c r="F2" s="282" t="s">
        <v>333</v>
      </c>
      <c r="G2" s="282"/>
      <c r="H2" s="282"/>
      <c r="I2" s="282"/>
      <c r="J2" s="282"/>
    </row>
    <row r="3" spans="5:10" ht="9.75" customHeight="1">
      <c r="E3" s="52"/>
      <c r="F3" s="282" t="s">
        <v>326</v>
      </c>
      <c r="G3" s="282"/>
      <c r="H3" s="282"/>
      <c r="I3" s="282"/>
      <c r="J3" s="282"/>
    </row>
    <row r="4" ht="8.25" customHeight="1"/>
    <row r="5" ht="11.25" hidden="1"/>
    <row r="6" ht="11.25" hidden="1"/>
    <row r="7" spans="1:10" ht="15">
      <c r="A7" s="227" t="s">
        <v>294</v>
      </c>
      <c r="B7" s="227"/>
      <c r="C7" s="227"/>
      <c r="D7" s="227"/>
      <c r="E7" s="227"/>
      <c r="F7" s="227"/>
      <c r="G7" s="227"/>
      <c r="H7" s="227"/>
      <c r="I7" s="227"/>
      <c r="J7" s="227"/>
    </row>
    <row r="8" spans="2:4" ht="12" thickBot="1">
      <c r="B8" s="280">
        <v>12313301000</v>
      </c>
      <c r="C8" s="280"/>
      <c r="D8" s="280"/>
    </row>
    <row r="9" spans="2:10" ht="11.25">
      <c r="B9" s="281" t="s">
        <v>272</v>
      </c>
      <c r="C9" s="281"/>
      <c r="D9" s="281"/>
      <c r="G9" s="248" t="s">
        <v>192</v>
      </c>
      <c r="H9" s="248"/>
      <c r="I9" s="248"/>
      <c r="J9" s="248"/>
    </row>
    <row r="10" spans="2:11" ht="15" customHeight="1">
      <c r="B10" s="272" t="s">
        <v>245</v>
      </c>
      <c r="C10" s="272" t="s">
        <v>201</v>
      </c>
      <c r="D10" s="272" t="s">
        <v>202</v>
      </c>
      <c r="E10" s="272" t="s">
        <v>204</v>
      </c>
      <c r="F10" s="277" t="s">
        <v>252</v>
      </c>
      <c r="G10" s="278" t="s">
        <v>253</v>
      </c>
      <c r="H10" s="279" t="s">
        <v>190</v>
      </c>
      <c r="I10" s="279" t="s">
        <v>2</v>
      </c>
      <c r="J10" s="279" t="s">
        <v>3</v>
      </c>
      <c r="K10" s="279"/>
    </row>
    <row r="11" spans="1:11" s="106" customFormat="1" ht="75" customHeight="1">
      <c r="A11" s="176"/>
      <c r="B11" s="272"/>
      <c r="C11" s="272"/>
      <c r="D11" s="272"/>
      <c r="E11" s="272"/>
      <c r="F11" s="277"/>
      <c r="G11" s="278"/>
      <c r="H11" s="279"/>
      <c r="I11" s="279"/>
      <c r="J11" s="174" t="s">
        <v>217</v>
      </c>
      <c r="K11" s="174" t="s">
        <v>277</v>
      </c>
    </row>
    <row r="12" spans="1:11" s="106" customFormat="1" ht="15" customHeight="1">
      <c r="A12" s="176"/>
      <c r="B12" s="152">
        <v>1</v>
      </c>
      <c r="C12" s="152">
        <v>2</v>
      </c>
      <c r="D12" s="152">
        <v>3</v>
      </c>
      <c r="E12" s="152">
        <v>4</v>
      </c>
      <c r="F12" s="174">
        <v>5</v>
      </c>
      <c r="G12" s="175">
        <v>6</v>
      </c>
      <c r="H12" s="149">
        <v>7</v>
      </c>
      <c r="I12" s="149">
        <v>8</v>
      </c>
      <c r="J12" s="174">
        <v>9</v>
      </c>
      <c r="K12" s="174">
        <v>10</v>
      </c>
    </row>
    <row r="13" spans="1:11" ht="24.75" customHeight="1">
      <c r="A13" s="177"/>
      <c r="B13" s="159" t="s">
        <v>223</v>
      </c>
      <c r="C13" s="160"/>
      <c r="D13" s="160"/>
      <c r="E13" s="160" t="s">
        <v>222</v>
      </c>
      <c r="F13" s="173"/>
      <c r="G13" s="173"/>
      <c r="H13" s="173"/>
      <c r="I13" s="173"/>
      <c r="J13" s="173"/>
      <c r="K13" s="173"/>
    </row>
    <row r="14" spans="1:11" ht="34.5" customHeight="1">
      <c r="A14" s="178"/>
      <c r="B14" s="107" t="s">
        <v>224</v>
      </c>
      <c r="C14" s="107" t="s">
        <v>144</v>
      </c>
      <c r="D14" s="107" t="s">
        <v>96</v>
      </c>
      <c r="E14" s="172"/>
      <c r="F14" s="18" t="s">
        <v>310</v>
      </c>
      <c r="G14" s="180" t="s">
        <v>311</v>
      </c>
      <c r="H14" s="135">
        <f>I14+J14</f>
        <v>192400</v>
      </c>
      <c r="I14" s="135">
        <v>192400</v>
      </c>
      <c r="J14" s="135"/>
      <c r="K14" s="135"/>
    </row>
    <row r="15" spans="1:11" ht="36.75" customHeight="1">
      <c r="A15" s="178"/>
      <c r="B15" s="107" t="s">
        <v>230</v>
      </c>
      <c r="C15" s="107" t="s">
        <v>205</v>
      </c>
      <c r="D15" s="107" t="s">
        <v>209</v>
      </c>
      <c r="E15" s="18"/>
      <c r="F15" s="18" t="s">
        <v>312</v>
      </c>
      <c r="G15" s="180" t="s">
        <v>311</v>
      </c>
      <c r="H15" s="135">
        <f>I15+J15</f>
        <v>520000</v>
      </c>
      <c r="I15" s="135">
        <v>520000</v>
      </c>
      <c r="J15" s="135"/>
      <c r="K15" s="135"/>
    </row>
    <row r="16" spans="1:11" ht="39" customHeight="1">
      <c r="A16" s="178"/>
      <c r="B16" s="107" t="s">
        <v>314</v>
      </c>
      <c r="C16" s="107" t="s">
        <v>316</v>
      </c>
      <c r="D16" s="107" t="s">
        <v>315</v>
      </c>
      <c r="E16" s="18"/>
      <c r="F16" s="18" t="s">
        <v>313</v>
      </c>
      <c r="G16" s="180" t="s">
        <v>311</v>
      </c>
      <c r="H16" s="135">
        <f>I16+J16</f>
        <v>212100</v>
      </c>
      <c r="I16" s="135">
        <v>212100</v>
      </c>
      <c r="J16" s="135"/>
      <c r="K16" s="135"/>
    </row>
    <row r="17" spans="1:11" ht="69.75" customHeight="1">
      <c r="A17" s="178"/>
      <c r="B17" s="107" t="s">
        <v>317</v>
      </c>
      <c r="C17" s="107" t="s">
        <v>318</v>
      </c>
      <c r="D17" s="113" t="s">
        <v>319</v>
      </c>
      <c r="E17" s="18"/>
      <c r="F17" s="18" t="s">
        <v>320</v>
      </c>
      <c r="G17" s="180" t="s">
        <v>311</v>
      </c>
      <c r="H17" s="135">
        <f>I17+J17</f>
        <v>11656290</v>
      </c>
      <c r="I17" s="135">
        <v>6587720</v>
      </c>
      <c r="J17" s="135">
        <v>5068570</v>
      </c>
      <c r="K17" s="135">
        <v>4800000</v>
      </c>
    </row>
    <row r="18" spans="1:11" ht="48.75" customHeight="1">
      <c r="A18" s="178"/>
      <c r="B18" s="107" t="s">
        <v>321</v>
      </c>
      <c r="C18" s="107" t="s">
        <v>322</v>
      </c>
      <c r="D18" s="107" t="s">
        <v>323</v>
      </c>
      <c r="E18" s="18"/>
      <c r="F18" s="18" t="s">
        <v>324</v>
      </c>
      <c r="G18" s="180" t="s">
        <v>311</v>
      </c>
      <c r="H18" s="135">
        <f>I18+J18</f>
        <v>1113710</v>
      </c>
      <c r="I18" s="135">
        <v>1024355</v>
      </c>
      <c r="J18" s="135">
        <v>89355</v>
      </c>
      <c r="K18" s="135"/>
    </row>
    <row r="19" spans="1:11" s="127" customFormat="1" ht="40.5" customHeight="1">
      <c r="A19" s="179"/>
      <c r="B19" s="126" t="s">
        <v>242</v>
      </c>
      <c r="C19" s="126" t="s">
        <v>256</v>
      </c>
      <c r="D19" s="126" t="s">
        <v>240</v>
      </c>
      <c r="E19" s="125"/>
      <c r="F19" s="125" t="s">
        <v>255</v>
      </c>
      <c r="G19" s="180" t="s">
        <v>254</v>
      </c>
      <c r="H19" s="135">
        <f>I19+J19</f>
        <v>1000000</v>
      </c>
      <c r="I19" s="181">
        <v>1000000</v>
      </c>
      <c r="J19" s="181"/>
      <c r="K19" s="181"/>
    </row>
    <row r="20" spans="2:11" ht="11.25">
      <c r="B20" s="149" t="s">
        <v>199</v>
      </c>
      <c r="C20" s="149" t="s">
        <v>199</v>
      </c>
      <c r="D20" s="149" t="s">
        <v>199</v>
      </c>
      <c r="E20" s="18" t="s">
        <v>221</v>
      </c>
      <c r="F20" s="149" t="s">
        <v>199</v>
      </c>
      <c r="G20" s="149" t="s">
        <v>199</v>
      </c>
      <c r="H20" s="182">
        <f>SUM(H14:H19)</f>
        <v>14694500</v>
      </c>
      <c r="I20" s="182">
        <f>SUM(I14:I19)</f>
        <v>9536575</v>
      </c>
      <c r="J20" s="182">
        <f>SUM(J14:J19)</f>
        <v>5157925</v>
      </c>
      <c r="K20" s="182">
        <f>SUM(K14:K19)</f>
        <v>4800000</v>
      </c>
    </row>
    <row r="23" spans="1:6" ht="13.5">
      <c r="A23" s="237" t="s">
        <v>187</v>
      </c>
      <c r="B23" s="237"/>
      <c r="C23" s="237"/>
      <c r="D23" s="237"/>
      <c r="E23" s="237"/>
      <c r="F23" s="237"/>
    </row>
    <row r="24" spans="1:10" ht="13.5">
      <c r="A24" s="228"/>
      <c r="B24" s="228"/>
      <c r="C24" s="228"/>
      <c r="D24" s="228"/>
      <c r="E24" s="228"/>
      <c r="F24" s="228"/>
      <c r="G24" s="228"/>
      <c r="H24" s="228"/>
      <c r="I24" s="228"/>
      <c r="J24" s="228"/>
    </row>
  </sheetData>
  <sheetProtection/>
  <mergeCells count="18">
    <mergeCell ref="A24:J24"/>
    <mergeCell ref="A23:F23"/>
    <mergeCell ref="G9:J9"/>
    <mergeCell ref="F1:J1"/>
    <mergeCell ref="F2:J2"/>
    <mergeCell ref="F3:J3"/>
    <mergeCell ref="A7:J7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B8:D8"/>
    <mergeCell ref="B9:D9"/>
  </mergeCells>
  <printOptions/>
  <pageMargins left="0.3937007874015748" right="0.7874015748031497" top="1.1811023622047245" bottom="0.3937007874015748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2019-12-19T10:29:21Z</cp:lastPrinted>
  <dcterms:created xsi:type="dcterms:W3CDTF">2012-01-01T19:26:23Z</dcterms:created>
  <dcterms:modified xsi:type="dcterms:W3CDTF">2019-12-19T10:29:24Z</dcterms:modified>
  <cp:category/>
  <cp:version/>
  <cp:contentType/>
  <cp:contentStatus/>
</cp:coreProperties>
</file>