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730" windowHeight="11760" activeTab="5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Пояснювальн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<sst xmlns="http://schemas.openxmlformats.org/spreadsheetml/2006/main" count="611" uniqueCount="375">
  <si>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</si>
  <si>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</si>
  <si>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</si>
  <si>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</si>
  <si>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</si>
  <si>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</si>
  <si>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</si>
  <si>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</si>
  <si>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</si>
  <si>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</si>
  <si>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</si>
  <si>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</si>
  <si>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</si>
  <si>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</si>
  <si>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</si>
  <si>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</si>
  <si>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</si>
  <si>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</si>
  <si>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</si>
  <si>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</si>
  <si>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</si>
  <si>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</si>
  <si>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</si>
  <si>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</si>
  <si>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</si>
  <si>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</si>
  <si>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</si>
  <si>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</si>
  <si>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</si>
  <si>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</si>
  <si>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</si>
  <si>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</si>
  <si>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</si>
  <si>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</si>
  <si>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</si>
  <si>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</si>
  <si>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</si>
  <si>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</si>
  <si>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</si>
  <si>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</si>
  <si>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</si>
  <si>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</si>
  <si>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</si>
  <si>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</si>
  <si>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</si>
  <si>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</si>
  <si>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</si>
  <si>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</si>
  <si>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</si>
  <si>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</si>
  <si>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</si>
  <si>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</si>
  <si>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</si>
  <si>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</si>
  <si>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</si>
  <si>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</si>
  <si>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</si>
  <si>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</si>
  <si>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</si>
  <si>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</si>
  <si>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</si>
  <si>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</si>
  <si>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</si>
  <si>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</si>
  <si>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</si>
  <si>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</si>
  <si>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</si>
  <si>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</si>
  <si>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</si>
  <si>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</si>
  <si>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</si>
  <si>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</si>
  <si>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</si>
  <si>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</si>
  <si>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</si>
  <si>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</si>
  <si>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</si>
  <si>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</si>
  <si>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</si>
  <si>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</si>
  <si>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</si>
  <si>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</si>
  <si>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Всього доходів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</si>
  <si>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</si>
  <si>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</si>
  <si>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</si>
  <si>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</si>
  <si>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</si>
  <si>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</si>
  <si>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</si>
  <si>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</si>
  <si>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</si>
  <si>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</si>
  <si>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</si>
  <si>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</si>
  <si>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</si>
  <si>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</si>
  <si>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</si>
  <si>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</si>
  <si>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</si>
  <si>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</si>
  <si>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</si>
  <si>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</si>
  <si>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</si>
  <si>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</si>
  <si>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</si>
  <si>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</si>
  <si>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</si>
  <si>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</si>
  <si>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</si>
  <si>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</si>
  <si>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</si>
  <si>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</si>
  <si>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</si>
  <si>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</si>
  <si>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</si>
  <si>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</si>
  <si>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</si>
  <si>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</si>
  <si>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</si>
  <si>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</si>
  <si>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</si>
  <si>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</si>
  <si>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</si>
  <si>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</si>
  <si>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</si>
  <si>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</si>
  <si>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</si>
  <si>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</si>
  <si>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</si>
  <si>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Будівництво туалету на пл.Привокзальній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</si>
  <si>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</si>
  <si>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</si>
  <si>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</si>
  <si>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</si>
  <si>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</si>
  <si>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</si>
  <si>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</si>
  <si>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</si>
  <si>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</si>
  <si>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Організація благоустрою населених пунктів</t>
  </si>
  <si>
    <t>Утримання та розвитокавтомобільних доріг та дорожньої інфраструктури за рахунок коштів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</si>
  <si>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</si>
  <si>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</si>
  <si>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</si>
  <si>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</si>
  <si>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</si>
  <si>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</si>
  <si>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</si>
  <si>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</si>
  <si>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</si>
  <si>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</si>
  <si>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</si>
  <si>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</si>
  <si>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</si>
  <si>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indexed="8"/>
        <rFont val="Times New Roman"/>
        <family val="1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</si>
  <si>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</si>
  <si>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</si>
  <si>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</si>
  <si>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</si>
  <si>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</si>
  <si>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</si>
  <si>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</si>
  <si>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indexed="8"/>
        <rFont val="Calibri"/>
        <family val="2"/>
      </rPr>
      <t>'</t>
    </r>
    <r>
      <rPr>
        <b/>
        <sz val="7"/>
        <color indexed="8"/>
        <rFont val="Book Antiqua"/>
        <family val="1"/>
      </rPr>
      <t>язані з економічною діяльністю</t>
    </r>
  </si>
  <si>
    <t>Членські внески до асоціацй органів місцевого самоврядування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</si>
  <si>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</si>
  <si>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</si>
  <si>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</si>
  <si>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</si>
  <si>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</si>
  <si>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</si>
  <si>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</si>
  <si>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</si>
  <si>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</si>
  <si>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</si>
  <si>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</si>
  <si>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</si>
  <si>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</si>
  <si>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</si>
  <si>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</si>
  <si>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</si>
  <si>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</si>
  <si>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</si>
  <si>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 місцевого бюджету  на 2019 рік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</si>
  <si>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</si>
  <si>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</si>
  <si>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місцевого бюджету  на 2019 рік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</si>
  <si>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</si>
  <si>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</si>
  <si>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</si>
  <si>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</si>
  <si>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</si>
  <si>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видатків місцевого бюджету на 2019 рік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</si>
  <si>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</si>
  <si>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</si>
  <si>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</si>
  <si>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</si>
  <si>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</si>
  <si>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 т.ч., бюджет розвитку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</si>
  <si>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</si>
  <si>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</si>
  <si>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</si>
  <si>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</si>
  <si>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</si>
  <si>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</si>
  <si>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</si>
  <si>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</si>
  <si>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</si>
  <si>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</si>
  <si>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</si>
  <si>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</si>
  <si>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</si>
  <si>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</si>
  <si>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</si>
  <si>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</si>
  <si>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</si>
  <si>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</si>
  <si>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</si>
  <si>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</si>
  <si>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</si>
  <si>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r>
      <t>Будівництво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житлово-комунального господарства</t>
    </r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</si>
  <si>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</si>
  <si>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</si>
  <si>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</si>
  <si>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</si>
  <si>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</si>
  <si>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</si>
  <si>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</si>
  <si>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</si>
  <si>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</si>
  <si>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</si>
  <si>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2019 році</t>
    </r>
  </si>
  <si>
    <t>Код Програмної класифікації видатків та кредитування місцевого бюджету</t>
  </si>
  <si>
    <r>
      <t>Назва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відповідно до проектно - кошторисної документації</t>
    </r>
  </si>
  <si>
    <r>
      <t>Строк реалізації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(рік початку і завершення)</t>
    </r>
  </si>
  <si>
    <r>
      <t>Загальна вартість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єкта, гривень</t>
    </r>
  </si>
  <si>
    <t>Обсяг видатків бюджету розвитку, гривень</t>
  </si>
  <si>
    <r>
      <t>Рівень будівельної готовності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на кінець бюджетного періоду, %</t>
    </r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</si>
  <si>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</si>
  <si>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</si>
  <si>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</si>
  <si>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</si>
  <si>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</si>
  <si>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>Придбання твердопаливних котлів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</si>
  <si>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</si>
  <si>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</si>
  <si>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</si>
  <si>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</si>
  <si>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</si>
  <si>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</si>
  <si>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</si>
  <si>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</si>
  <si>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</si>
  <si>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</si>
  <si>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</si>
  <si>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</si>
  <si>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</si>
  <si>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</si>
  <si>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Капітальний ремонт пішохідних переходів (кладок) (відповідно до Програми)</t>
  </si>
  <si>
    <t>Надходження від розміщення відходів у спеціальновідведених для цього місцях чи на об’єктах, крім розміщення окремих видів відходів як вторинної сировини</t>
  </si>
  <si>
    <t>Фінансування за рахунок залишків коштів на рахунках бюджетних установ</t>
  </si>
  <si>
    <t>Капітальний ремонт будівлі МККД по вул.Сосюри, 3</t>
  </si>
  <si>
    <t>Реконструкція електромережі по вул.Сосюри, 3у м.Сватове</t>
  </si>
  <si>
    <t>Додаток № 4</t>
  </si>
  <si>
    <t>МІЖБЮДЖЕТНІ ТРАНСФЕРТИ</t>
  </si>
  <si>
    <t>на 2019 рік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</si>
  <si>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</si>
  <si>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</si>
  <si>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</si>
  <si>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місцевим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</si>
  <si>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</si>
  <si>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</si>
  <si>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</si>
  <si>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</si>
  <si>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</si>
  <si>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 *</t>
  </si>
  <si>
    <t>найменування трансферту **</t>
  </si>
  <si>
    <t>фінансування закладів дошкільної освіти</t>
  </si>
  <si>
    <t>фінансування закладів культури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</si>
  <si>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</si>
  <si>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</si>
  <si>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t>Сватівський районний бюджет</t>
  </si>
  <si>
    <t xml:space="preserve"> * Рішення 33 сесії Сватівської районної ради сьомого скликання від 21.12.2018р. № 33/__ "Про районний бюджет на 2019 рік"</t>
  </si>
  <si>
    <t xml:space="preserve"> * * Рішення 26 сесії Сватівської міської ради сьомого скликання від 21.12.2018р. № 26/8 "Про бюджет Сватівської міської ради на 2019 рік"</t>
  </si>
  <si>
    <t>Субвенція на придбання офісної техніки для обладнання робочих місць лікарів Сватівського РТМО</t>
  </si>
  <si>
    <t>0117366</t>
  </si>
  <si>
    <t>Реалізація проектів в рамках Надзвичайної кредитної програми для відновлення України</t>
  </si>
  <si>
    <t>0117700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</si>
  <si>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</si>
  <si>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</si>
  <si>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</si>
  <si>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на реалізацію проектів у рамках Надзвичайної кредитної програми для відновлення України, відповідно до додатку 4 до постанови КМУ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</si>
  <si>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</si>
  <si>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</si>
  <si>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</si>
  <si>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 xml:space="preserve">Капітальний ремонт автодоріги по вул.Успенська </t>
  </si>
  <si>
    <t>Капітальний ремонт автодоріги по вул.Челюскінців</t>
  </si>
  <si>
    <t>Капітальний ремонт автодоріги по пл.Привокзальна</t>
  </si>
  <si>
    <t>Капітальний ремонт автодороги по кв.Мирний (б.10, 12, 13, 14)</t>
  </si>
  <si>
    <t>Будівництво паркувальних місць для автомобілів на пл.50-річчя Перемоги</t>
  </si>
  <si>
    <t>0116013</t>
  </si>
  <si>
    <t>Забезпечення діяльності водопровідно-каналізаційного господарства</t>
  </si>
  <si>
    <t>Надання капітального трансферту МКП "Сватівський водоканал" на придбання засувок на водопровідно-каналізаційні мережі</t>
  </si>
  <si>
    <t>Надання капітального трансферту МКП "Сватівський водоканал" на придбання пожарних гідрантів</t>
  </si>
  <si>
    <t>Капітальний трансферт МКП "Сватівський водоканал" за рахунок коштів субвенції з державного бюджету на реалізацію проектів у рамках Надзвичайної кредитної програми для відновлення України, відповідно до додатку 4 до постанови КМУ від 27.12.2018р. № 1204</t>
  </si>
  <si>
    <t>0110180</t>
  </si>
  <si>
    <t>ПОЯСНЮВАЛЬНА ЗАПИСКА</t>
  </si>
  <si>
    <t>до рішення "Про внесення змін до бюджету"</t>
  </si>
  <si>
    <t>Найменування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</si>
  <si>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</si>
  <si>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</si>
  <si>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Інші дотації з місцевого бюджету</t>
  </si>
  <si>
    <t>ВИДАТКИ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</si>
  <si>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КДНЗ)</t>
    </r>
  </si>
  <si>
    <t>За рахунок власних надходжень (оренда, отримання дарунків) збільшені планові показники на 10888,86971тис.грн., в т.р., надходження коштів від оренди - 0,2 тис.грн. матеріальні цінності для КДНЗ на загальну суму 8,40686 тис.грн., передано вартість основних засобів після капремонту та реконструкції - 10880,26285</t>
  </si>
  <si>
    <t>грн.</t>
  </si>
  <si>
    <r>
      <t xml:space="preserve">Збільшення доходної частини бюджету  - </t>
    </r>
    <r>
      <rPr>
        <sz val="11"/>
        <color indexed="10"/>
        <rFont val="Book Antiqua"/>
        <family val="1"/>
      </rPr>
      <t xml:space="preserve">3185477,88 </t>
    </r>
    <r>
      <rPr>
        <sz val="11"/>
        <color indexed="8"/>
        <rFont val="Book Antiqua"/>
        <family val="1"/>
      </rPr>
      <t>грн в розрізі надходжень:</t>
    </r>
  </si>
  <si>
    <t>Придбання матеріалів за рахунок державної підтримки особам з особливими освітніми потребами за рахунок відповідної субвенції з державного бюджету</t>
  </si>
  <si>
    <t>придбання метеріалів за рахунок власних надходжень</t>
  </si>
  <si>
    <t>міжнародний грант</t>
  </si>
  <si>
    <t>0119770</t>
  </si>
  <si>
    <t>на придбання засувок на водопровідно-каналізаційні мережі</t>
  </si>
  <si>
    <t>на придбання пожарних гідрантів</t>
  </si>
  <si>
    <t xml:space="preserve">на оплату послуг з гідродинамічного очищення фекальної каналізаційної системи </t>
  </si>
  <si>
    <t>Надання трансфертів одержувачам бюджетних коштів (МКП "Сватівський водоканал"), в т.р.:</t>
  </si>
  <si>
    <t>утримання автодоріг (поточний ремонт)</t>
  </si>
  <si>
    <t>Фінансування міської програми розвитку органів самоорганізації населення м.Сватове на 2019-2020</t>
  </si>
  <si>
    <t>Виплата винагороди головам органів самоорганізації населення (вуличні та квартальні комітети)</t>
  </si>
  <si>
    <t>Придбання канцтоварів, проведення заходів</t>
  </si>
  <si>
    <t>Капітальний ремонт автодоріг, всього:</t>
  </si>
  <si>
    <t xml:space="preserve">           по вул.Челюскінців</t>
  </si>
  <si>
    <t xml:space="preserve">           по вул.Успенська </t>
  </si>
  <si>
    <t xml:space="preserve">           по пл.Привокзальна</t>
  </si>
  <si>
    <t xml:space="preserve">          по кв.Мирний (б.10, 12, 13, 14)</t>
  </si>
  <si>
    <r>
      <t xml:space="preserve">в т.р.:    </t>
    </r>
    <r>
      <rPr>
        <sz val="7"/>
        <color indexed="8"/>
        <rFont val="Book Antiqua"/>
        <family val="1"/>
      </rPr>
      <t xml:space="preserve">  відповідно до Програми</t>
    </r>
  </si>
  <si>
    <r>
      <t xml:space="preserve">                 </t>
    </r>
    <r>
      <rPr>
        <sz val="7"/>
        <color indexed="8"/>
        <rFont val="Book Antiqua"/>
        <family val="1"/>
      </rPr>
      <t>по вул. Островського (співфінансування)</t>
    </r>
  </si>
  <si>
    <t>Придбання обаднання для дитячих майданчиків</t>
  </si>
  <si>
    <t xml:space="preserve">до рішення 28 сесії (7 скликання) </t>
  </si>
  <si>
    <t>Додаток № 6</t>
  </si>
  <si>
    <t>Розподіл витрат місцевого бюджету на реалізацію  місцевих/регіональних програм у 2019 році</t>
  </si>
  <si>
    <t>Найменування місцевої/регіональної програми</t>
  </si>
  <si>
    <t>Дата та номер документа, яким затверджено місцеву/ регіональну програму</t>
  </si>
  <si>
    <t>в тому числі бюджет розвитку</t>
  </si>
  <si>
    <t>Міська програма висвітлення діяльності Сватівської міської ради Луганської області в засобах масової інформації у 2018-2019 роках</t>
  </si>
  <si>
    <t>Рішення 19 сес.(7 скл) № 19/1 від 22.12.2017р.</t>
  </si>
  <si>
    <t>Міська культурно-мистецька Програма "Відродження України починається з відродженням духовності" на 2019 рік</t>
  </si>
  <si>
    <t>Рішення 26 сес.(7 скл) № 26/1 від 21.12.2018р.</t>
  </si>
  <si>
    <t xml:space="preserve"> 0113140, 0115061, 0117330</t>
  </si>
  <si>
    <t>3140, 5061, 7330</t>
  </si>
  <si>
    <t>1040, 0810, 0443</t>
  </si>
  <si>
    <t>Міська Програма розвитку фізичної культури та спорту на 2019 рік</t>
  </si>
  <si>
    <t>0111, 0620, 0443, 0456, 0512</t>
  </si>
  <si>
    <t>Міська програма розвитку житлово-комунального господарства та благоустрою м.Сватове на 2019 рік</t>
  </si>
  <si>
    <t>Міська соціальна програма інформаційної підтримки незахищених та інших соціально значимих верств населення міста Сватове на 2019 рік</t>
  </si>
  <si>
    <t>7413</t>
  </si>
  <si>
    <t>Міська програма забезпечення послугами міського транспорту незахищених верств населення на 2019 рік</t>
  </si>
  <si>
    <t>7640</t>
  </si>
  <si>
    <t>Міська програма з підвищення енергоефективності у житлових будинках м.Сватове на 2017-2020 роки</t>
  </si>
  <si>
    <t>Міська програма розвитку органів самоорганізації населення м.Сватове на 2019-2020рр</t>
  </si>
  <si>
    <t>Рішення 28 сес (7 скл) № 26/___ від 23.04.2019р</t>
  </si>
  <si>
    <t>Додаток № 5</t>
  </si>
  <si>
    <t>Оплата послуг по Програмі "Соціальне таксі"</t>
  </si>
  <si>
    <t>Додаток № 2</t>
  </si>
  <si>
    <t>Додаток №  3</t>
  </si>
  <si>
    <t>0110150, 0116013, 0116030, 0117310, 0117330, 0117366, 0117461, 0118312</t>
  </si>
  <si>
    <t>0150, 6013, 6030, 7310, 7330, 7366, 7461, 8312</t>
  </si>
  <si>
    <t>Разом збільшення: 3185477,88 грн. (доходи) + 3032546 грн (залишок) = 5818023,88 грн</t>
  </si>
  <si>
    <t>Використано залишок коштів на початок року у сумі 3032546 грн.</t>
  </si>
  <si>
    <t>на погашення заборгованості із заробітної плати</t>
  </si>
  <si>
    <t>Бюджет розвитку збільшено на 4672860 грн., в т.р., за рахунок передачі коштів з загального фонду до бюджету розвитку спеціального фонду (1619492 грн), за рахунок коштів субвенції (3053368 грн)</t>
  </si>
  <si>
    <t>до рішення 28 сесії (7скликання)                                                        від 23.04.2019р. № 28/6</t>
  </si>
  <si>
    <t>до рішення 28 сесії (7 скликання)</t>
  </si>
  <si>
    <t xml:space="preserve"> від 23.04.2019р № 28/6</t>
  </si>
  <si>
    <t>до рішення 28 сесії (7 скликання) від 23.04.2019р № 28/6</t>
  </si>
  <si>
    <t>до рішення 28 сесії (7 скликання) від 23.04.2019р. № 28/6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</si>
</sst>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sz val="12"/>
      <color indexed="8"/>
      <name val="Times New Roman"/>
      <family val="1"/>
    </font>
    <font>
      <i/>
      <sz val="10"/>
      <color indexed="8"/>
      <name val="Book Antiqua"/>
      <family val="1"/>
    </font>
    <font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i/>
      <sz val="9"/>
      <color indexed="8"/>
      <name val="Book Antiqua"/>
      <family val="1"/>
    </font>
    <font>
      <b/>
      <sz val="7"/>
      <color indexed="8"/>
      <name val="Calibri"/>
      <family val="2"/>
    </font>
    <font>
      <sz val="9"/>
      <color indexed="10"/>
      <name val="Book Antiqua"/>
      <family val="1"/>
    </font>
    <font>
      <sz val="11"/>
      <name val="Calibri"/>
      <family val="2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name val="Calibri"/>
      <family val="2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b/>
      <sz val="11"/>
      <name val="Calibri"/>
      <family val="2"/>
    </font>
    <font>
      <b/>
      <sz val="8"/>
      <name val="Book Antiqua"/>
      <family val="1"/>
    </font>
    <font>
      <b/>
      <i/>
      <sz val="8"/>
      <name val="Book Antiqua"/>
      <family val="1"/>
    </font>
    <font>
      <i/>
      <sz val="8"/>
      <name val="Book Antiqua"/>
      <family val="1"/>
    </font>
    <font>
      <b/>
      <i/>
      <sz val="11"/>
      <name val="Calibri"/>
      <family val="2"/>
    </font>
    <font>
      <i/>
      <sz val="11"/>
      <name val="Calibri"/>
      <family val="2"/>
    </font>
    <font>
      <sz val="7"/>
      <name val="Calibri"/>
      <family val="2"/>
    </font>
    <font>
      <b/>
      <u val="single"/>
      <sz val="8"/>
      <name val="Book Antiqua"/>
      <family val="1"/>
    </font>
    <font>
      <b/>
      <i/>
      <sz val="7"/>
      <name val="Book Antiqua"/>
      <family val="1"/>
    </font>
    <font>
      <i/>
      <sz val="7"/>
      <name val="Book Antiqua"/>
      <family val="1"/>
    </font>
    <font>
      <sz val="9"/>
      <name val="Book Antiqua"/>
      <family val="1"/>
    </font>
    <font>
      <sz val="9"/>
      <name val="Calibri"/>
      <family val="2"/>
    </font>
    <font>
      <i/>
      <sz val="9"/>
      <name val="Book Antiqua"/>
      <family val="1"/>
    </font>
    <font>
      <b/>
      <i/>
      <sz val="9"/>
      <name val="Book Antiqua"/>
      <family val="1"/>
    </font>
    <font>
      <sz val="11"/>
      <color indexed="10"/>
      <name val="Book Antiqua"/>
      <family val="1"/>
    </font>
    <font>
      <sz val="8"/>
      <color indexed="8"/>
      <name val="Calibri"/>
      <family val="2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i/>
      <sz val="11"/>
      <color indexed="8"/>
      <name val="Calibri"/>
      <family val="2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b/>
      <sz val="7"/>
      <color indexed="63"/>
      <name val="Book Antiqua"/>
      <family val="1"/>
    </font>
    <font>
      <i/>
      <sz val="7"/>
      <color indexed="8"/>
      <name val="Book Antiqua"/>
      <family val="1"/>
    </font>
    <font>
      <b/>
      <sz val="9"/>
      <color indexed="8"/>
      <name val="Calibri"/>
      <family val="2"/>
    </font>
    <font>
      <i/>
      <sz val="8.05"/>
      <color indexed="8"/>
      <name val="Book Antiqua"/>
      <family val="1"/>
    </font>
    <font>
      <sz val="7"/>
      <name val="Book Antiqua"/>
      <family val="1"/>
    </font>
    <font>
      <sz val="5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sz val="5"/>
      <color theme="1"/>
      <name val="Book Antiqua"/>
      <family val="1"/>
    </font>
    <font>
      <sz val="9"/>
      <color rgb="FFFF0000"/>
      <name val="Book Antiqua"/>
      <family val="1"/>
    </font>
    <font>
      <i/>
      <sz val="9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11"/>
      <color theme="1"/>
      <name val="Calibri"/>
      <family val="2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7"/>
      <color rgb="FF333333"/>
      <name val="Book Antiqua"/>
      <family val="1"/>
    </font>
    <font>
      <b/>
      <i/>
      <sz val="8"/>
      <color rgb="FF000000"/>
      <name val="Book Antiqua"/>
      <family val="1"/>
    </font>
    <font>
      <i/>
      <sz val="7"/>
      <color theme="1"/>
      <name val="Book Antiqua"/>
      <family val="1"/>
    </font>
    <font>
      <b/>
      <sz val="9"/>
      <color theme="1"/>
      <name val="Calibri"/>
      <family val="2"/>
    </font>
    <font>
      <sz val="6"/>
      <color theme="1"/>
      <name val="Book Antiqua"/>
      <family val="1"/>
    </font>
    <font>
      <i/>
      <sz val="8"/>
      <color theme="1"/>
      <name val="Book Antiqua"/>
      <family val="1"/>
    </font>
    <font>
      <b/>
      <sz val="11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98" fillId="0" borderId="0" xfId="0" applyFont="1" applyAlignment="1">
      <alignment vertical="center" wrapText="1"/>
    </xf>
    <xf numFmtId="0" fontId="99" fillId="0" borderId="0" xfId="0" applyFont="1" applyAlignment="1">
      <alignment vertical="center" wrapText="1"/>
    </xf>
    <xf numFmtId="0" fontId="99" fillId="0" borderId="10" xfId="0" applyFont="1" applyBorder="1" applyAlignment="1">
      <alignment vertical="center" wrapText="1"/>
    </xf>
    <xf numFmtId="0" fontId="100" fillId="0" borderId="10" xfId="0" applyFont="1" applyBorder="1" applyAlignment="1">
      <alignment vertical="center" wrapText="1"/>
    </xf>
    <xf numFmtId="0" fontId="100" fillId="0" borderId="0" xfId="0" applyFont="1" applyAlignment="1">
      <alignment vertical="center" wrapText="1"/>
    </xf>
    <xf numFmtId="0" fontId="101" fillId="0" borderId="10" xfId="0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102" fillId="0" borderId="10" xfId="0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0" fontId="103" fillId="0" borderId="10" xfId="0" applyFont="1" applyBorder="1" applyAlignment="1">
      <alignment vertical="center" wrapText="1"/>
    </xf>
    <xf numFmtId="0" fontId="104" fillId="0" borderId="0" xfId="0" applyFont="1" applyAlignment="1">
      <alignment vertical="center" wrapText="1"/>
    </xf>
    <xf numFmtId="164" fontId="99" fillId="0" borderId="10" xfId="0" applyNumberFormat="1" applyFont="1" applyBorder="1" applyAlignment="1">
      <alignment vertical="center" wrapText="1"/>
    </xf>
    <xf numFmtId="164" fontId="100" fillId="0" borderId="10" xfId="0" applyNumberFormat="1" applyFont="1" applyBorder="1" applyAlignment="1">
      <alignment vertical="center" wrapText="1"/>
    </xf>
    <xf numFmtId="0" fontId="105" fillId="0" borderId="10" xfId="0" applyFont="1" applyBorder="1" applyAlignment="1">
      <alignment vertical="center" wrapText="1"/>
    </xf>
    <xf numFmtId="0" fontId="106" fillId="0" borderId="10" xfId="0" applyFont="1" applyBorder="1" applyAlignment="1">
      <alignment vertical="center" wrapText="1"/>
    </xf>
    <xf numFmtId="164" fontId="101" fillId="0" borderId="10" xfId="0" applyNumberFormat="1" applyFont="1" applyBorder="1" applyAlignment="1">
      <alignment vertical="center" wrapText="1"/>
    </xf>
    <xf numFmtId="0" fontId="101" fillId="0" borderId="0" xfId="0" applyFont="1" applyAlignment="1">
      <alignment vertical="center" wrapText="1"/>
    </xf>
    <xf numFmtId="49" fontId="99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left" vertical="center" wrapText="1"/>
    </xf>
    <xf numFmtId="0" fontId="106" fillId="0" borderId="10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left" vertical="center" wrapText="1"/>
    </xf>
    <xf numFmtId="0" fontId="100" fillId="0" borderId="0" xfId="0" applyFont="1" applyBorder="1" applyAlignment="1">
      <alignment vertical="center" wrapText="1"/>
    </xf>
    <xf numFmtId="164" fontId="100" fillId="0" borderId="0" xfId="0" applyNumberFormat="1" applyFont="1" applyBorder="1" applyAlignment="1">
      <alignment vertical="center" wrapText="1"/>
    </xf>
    <xf numFmtId="0" fontId="99" fillId="0" borderId="0" xfId="0" applyFont="1" applyBorder="1" applyAlignment="1">
      <alignment vertical="center" wrapText="1"/>
    </xf>
    <xf numFmtId="49" fontId="100" fillId="0" borderId="10" xfId="0" applyNumberFormat="1" applyFont="1" applyBorder="1" applyAlignment="1">
      <alignment horizontal="right" vertical="center" wrapText="1"/>
    </xf>
    <xf numFmtId="49" fontId="101" fillId="0" borderId="10" xfId="0" applyNumberFormat="1" applyFont="1" applyBorder="1" applyAlignment="1">
      <alignment horizontal="right" vertical="center" wrapText="1"/>
    </xf>
    <xf numFmtId="0" fontId="99" fillId="0" borderId="10" xfId="0" applyFont="1" applyBorder="1" applyAlignment="1">
      <alignment horizontal="right" vertical="center" wrapText="1"/>
    </xf>
    <xf numFmtId="0" fontId="98" fillId="0" borderId="10" xfId="0" applyFont="1" applyBorder="1" applyAlignment="1">
      <alignment vertical="center" wrapText="1"/>
    </xf>
    <xf numFmtId="0" fontId="107" fillId="0" borderId="0" xfId="0" applyFont="1" applyAlignment="1">
      <alignment vertical="center" wrapText="1"/>
    </xf>
    <xf numFmtId="0" fontId="108" fillId="0" borderId="0" xfId="0" applyFont="1" applyAlignment="1">
      <alignment vertical="center" wrapText="1"/>
    </xf>
    <xf numFmtId="0" fontId="98" fillId="0" borderId="0" xfId="0" applyFont="1" applyBorder="1" applyAlignment="1">
      <alignment vertical="center" wrapText="1"/>
    </xf>
    <xf numFmtId="164" fontId="98" fillId="0" borderId="0" xfId="0" applyNumberFormat="1" applyFont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horizontal="left" vertical="top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9" fontId="99" fillId="0" borderId="10" xfId="0" applyNumberFormat="1" applyFont="1" applyBorder="1" applyAlignment="1">
      <alignment vertical="center" wrapText="1"/>
    </xf>
    <xf numFmtId="0" fontId="109" fillId="0" borderId="0" xfId="0" applyFont="1" applyBorder="1" applyAlignment="1">
      <alignment vertical="center" wrapText="1"/>
    </xf>
    <xf numFmtId="49" fontId="106" fillId="0" borderId="10" xfId="0" applyNumberFormat="1" applyFont="1" applyBorder="1" applyAlignment="1">
      <alignment horizontal="right" vertical="center" wrapText="1"/>
    </xf>
    <xf numFmtId="49" fontId="102" fillId="0" borderId="10" xfId="0" applyNumberFormat="1" applyFont="1" applyBorder="1" applyAlignment="1">
      <alignment horizontal="right" vertical="center" wrapText="1"/>
    </xf>
    <xf numFmtId="49" fontId="105" fillId="0" borderId="10" xfId="0" applyNumberFormat="1" applyFont="1" applyBorder="1" applyAlignment="1">
      <alignment horizontal="right" vertical="center" wrapText="1"/>
    </xf>
    <xf numFmtId="49" fontId="102" fillId="0" borderId="10" xfId="0" applyNumberFormat="1" applyFont="1" applyBorder="1" applyAlignment="1">
      <alignment horizontal="right" vertical="top" wrapText="1"/>
    </xf>
    <xf numFmtId="0" fontId="102" fillId="0" borderId="10" xfId="0" applyFont="1" applyBorder="1" applyAlignment="1">
      <alignment horizontal="left" vertical="top" wrapText="1"/>
    </xf>
    <xf numFmtId="0" fontId="110" fillId="0" borderId="0" xfId="0" applyFont="1" applyAlignment="1">
      <alignment vertical="center" wrapText="1"/>
    </xf>
    <xf numFmtId="0" fontId="100" fillId="6" borderId="10" xfId="0" applyFont="1" applyFill="1" applyBorder="1" applyAlignment="1">
      <alignment vertical="center" wrapText="1"/>
    </xf>
    <xf numFmtId="49" fontId="100" fillId="6" borderId="10" xfId="0" applyNumberFormat="1" applyFont="1" applyFill="1" applyBorder="1" applyAlignment="1">
      <alignment horizontal="right" vertical="center" wrapText="1"/>
    </xf>
    <xf numFmtId="0" fontId="109" fillId="6" borderId="10" xfId="0" applyFont="1" applyFill="1" applyBorder="1" applyAlignment="1">
      <alignment vertical="center" wrapText="1"/>
    </xf>
    <xf numFmtId="0" fontId="100" fillId="6" borderId="10" xfId="0" applyFont="1" applyFill="1" applyBorder="1" applyAlignment="1">
      <alignment horizontal="right" vertical="center" wrapText="1"/>
    </xf>
    <xf numFmtId="49" fontId="100" fillId="6" borderId="10" xfId="0" applyNumberFormat="1" applyFont="1" applyFill="1" applyBorder="1" applyAlignment="1">
      <alignment vertical="center" wrapText="1"/>
    </xf>
    <xf numFmtId="0" fontId="102" fillId="33" borderId="10" xfId="0" applyFont="1" applyFill="1" applyBorder="1" applyAlignment="1">
      <alignment horizontal="left" vertical="center" wrapText="1"/>
    </xf>
    <xf numFmtId="0" fontId="99" fillId="33" borderId="10" xfId="0" applyFont="1" applyFill="1" applyBorder="1" applyAlignment="1">
      <alignment horizontal="right" vertical="center" wrapText="1"/>
    </xf>
    <xf numFmtId="49" fontId="99" fillId="33" borderId="10" xfId="0" applyNumberFormat="1" applyFont="1" applyFill="1" applyBorder="1" applyAlignment="1">
      <alignment horizontal="right" vertical="center" wrapText="1"/>
    </xf>
    <xf numFmtId="0" fontId="103" fillId="33" borderId="10" xfId="0" applyFont="1" applyFill="1" applyBorder="1" applyAlignment="1">
      <alignment vertical="center" wrapText="1"/>
    </xf>
    <xf numFmtId="0" fontId="99" fillId="33" borderId="0" xfId="0" applyFont="1" applyFill="1" applyAlignment="1">
      <alignment vertical="center" wrapText="1"/>
    </xf>
    <xf numFmtId="0" fontId="98" fillId="0" borderId="0" xfId="0" applyFont="1" applyAlignment="1">
      <alignment horizontal="left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1" fontId="98" fillId="0" borderId="10" xfId="0" applyNumberFormat="1" applyFont="1" applyBorder="1" applyAlignment="1">
      <alignment vertical="center" wrapText="1"/>
    </xf>
    <xf numFmtId="1" fontId="108" fillId="0" borderId="10" xfId="0" applyNumberFormat="1" applyFont="1" applyBorder="1" applyAlignment="1">
      <alignment vertical="center" wrapText="1"/>
    </xf>
    <xf numFmtId="0" fontId="98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1" fontId="100" fillId="6" borderId="10" xfId="0" applyNumberFormat="1" applyFont="1" applyFill="1" applyBorder="1" applyAlignment="1">
      <alignment vertical="center" wrapText="1"/>
    </xf>
    <xf numFmtId="1" fontId="99" fillId="0" borderId="10" xfId="0" applyNumberFormat="1" applyFont="1" applyBorder="1" applyAlignment="1">
      <alignment vertical="center" wrapText="1"/>
    </xf>
    <xf numFmtId="1" fontId="99" fillId="6" borderId="10" xfId="0" applyNumberFormat="1" applyFont="1" applyFill="1" applyBorder="1" applyAlignment="1">
      <alignment vertical="center" wrapText="1"/>
    </xf>
    <xf numFmtId="1" fontId="99" fillId="33" borderId="10" xfId="0" applyNumberFormat="1" applyFont="1" applyFill="1" applyBorder="1" applyAlignment="1">
      <alignment vertical="center" wrapText="1"/>
    </xf>
    <xf numFmtId="49" fontId="105" fillId="34" borderId="11" xfId="0" applyNumberFormat="1" applyFont="1" applyFill="1" applyBorder="1" applyAlignment="1">
      <alignment horizontal="right" vertical="center" wrapText="1"/>
    </xf>
    <xf numFmtId="0" fontId="105" fillId="34" borderId="11" xfId="0" applyFont="1" applyFill="1" applyBorder="1" applyAlignment="1">
      <alignment horizontal="center" vertical="center" wrapText="1"/>
    </xf>
    <xf numFmtId="1" fontId="105" fillId="34" borderId="11" xfId="0" applyNumberFormat="1" applyFont="1" applyFill="1" applyBorder="1" applyAlignment="1">
      <alignment horizontal="right" vertical="center" wrapText="1"/>
    </xf>
    <xf numFmtId="0" fontId="105" fillId="0" borderId="0" xfId="0" applyFont="1" applyAlignment="1">
      <alignment vertical="center" wrapText="1"/>
    </xf>
    <xf numFmtId="0" fontId="99" fillId="0" borderId="12" xfId="0" applyFont="1" applyBorder="1" applyAlignment="1">
      <alignment horizontal="center" vertical="center" wrapText="1"/>
    </xf>
    <xf numFmtId="0" fontId="111" fillId="0" borderId="0" xfId="0" applyFont="1" applyAlignment="1">
      <alignment vertical="center" wrapText="1"/>
    </xf>
    <xf numFmtId="0" fontId="111" fillId="0" borderId="10" xfId="0" applyFont="1" applyBorder="1" applyAlignment="1">
      <alignment horizontal="center" vertical="center" wrapText="1"/>
    </xf>
    <xf numFmtId="1" fontId="100" fillId="0" borderId="10" xfId="0" applyNumberFormat="1" applyFont="1" applyBorder="1" applyAlignment="1">
      <alignment vertical="center" wrapText="1"/>
    </xf>
    <xf numFmtId="1" fontId="101" fillId="0" borderId="10" xfId="0" applyNumberFormat="1" applyFont="1" applyBorder="1" applyAlignment="1">
      <alignment vertical="center" wrapText="1"/>
    </xf>
    <xf numFmtId="1" fontId="112" fillId="0" borderId="10" xfId="0" applyNumberFormat="1" applyFont="1" applyBorder="1" applyAlignment="1">
      <alignment vertical="center" wrapText="1"/>
    </xf>
    <xf numFmtId="1" fontId="113" fillId="0" borderId="10" xfId="0" applyNumberFormat="1" applyFont="1" applyBorder="1" applyAlignment="1">
      <alignment vertical="center" wrapText="1"/>
    </xf>
    <xf numFmtId="0" fontId="100" fillId="34" borderId="10" xfId="0" applyFont="1" applyFill="1" applyBorder="1" applyAlignment="1">
      <alignment vertical="center" wrapText="1"/>
    </xf>
    <xf numFmtId="1" fontId="100" fillId="34" borderId="10" xfId="0" applyNumberFormat="1" applyFont="1" applyFill="1" applyBorder="1" applyAlignment="1">
      <alignment vertical="center" wrapText="1"/>
    </xf>
    <xf numFmtId="164" fontId="100" fillId="34" borderId="10" xfId="0" applyNumberFormat="1" applyFont="1" applyFill="1" applyBorder="1" applyAlignment="1">
      <alignment vertical="center" wrapText="1"/>
    </xf>
    <xf numFmtId="0" fontId="100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49" fontId="105" fillId="0" borderId="10" xfId="0" applyNumberFormat="1" applyFont="1" applyBorder="1" applyAlignment="1">
      <alignment horizontal="center" vertical="center" wrapText="1"/>
    </xf>
    <xf numFmtId="164" fontId="100" fillId="0" borderId="10" xfId="0" applyNumberFormat="1" applyFont="1" applyBorder="1" applyAlignment="1">
      <alignment horizontal="center" vertical="center" wrapText="1"/>
    </xf>
    <xf numFmtId="49" fontId="105" fillId="34" borderId="10" xfId="0" applyNumberFormat="1" applyFont="1" applyFill="1" applyBorder="1" applyAlignment="1">
      <alignment horizontal="right" vertical="center" wrapText="1"/>
    </xf>
    <xf numFmtId="0" fontId="105" fillId="34" borderId="10" xfId="0" applyFont="1" applyFill="1" applyBorder="1" applyAlignment="1">
      <alignment horizontal="center" vertical="center" wrapText="1"/>
    </xf>
    <xf numFmtId="49" fontId="99" fillId="0" borderId="10" xfId="0" applyNumberFormat="1" applyFont="1" applyBorder="1" applyAlignment="1">
      <alignment horizontal="right" vertical="top" wrapText="1"/>
    </xf>
    <xf numFmtId="0" fontId="102" fillId="0" borderId="10" xfId="0" applyFont="1" applyBorder="1" applyAlignment="1">
      <alignment vertical="top" wrapText="1"/>
    </xf>
    <xf numFmtId="49" fontId="102" fillId="0" borderId="10" xfId="0" applyNumberFormat="1" applyFont="1" applyBorder="1" applyAlignment="1">
      <alignment vertical="top" wrapText="1"/>
    </xf>
    <xf numFmtId="0" fontId="106" fillId="0" borderId="10" xfId="0" applyFont="1" applyBorder="1" applyAlignment="1">
      <alignment vertical="top" wrapText="1"/>
    </xf>
    <xf numFmtId="49" fontId="106" fillId="0" borderId="10" xfId="0" applyNumberFormat="1" applyFont="1" applyBorder="1" applyAlignment="1">
      <alignment horizontal="right" vertical="top" wrapText="1"/>
    </xf>
    <xf numFmtId="0" fontId="106" fillId="0" borderId="10" xfId="0" applyFont="1" applyBorder="1" applyAlignment="1">
      <alignment horizontal="left" vertical="top" wrapText="1"/>
    </xf>
    <xf numFmtId="0" fontId="102" fillId="0" borderId="10" xfId="0" applyFont="1" applyBorder="1" applyAlignment="1">
      <alignment horizontal="right" vertical="top" wrapText="1"/>
    </xf>
    <xf numFmtId="0" fontId="106" fillId="33" borderId="10" xfId="0" applyFont="1" applyFill="1" applyBorder="1" applyAlignment="1">
      <alignment horizontal="left" vertical="center" wrapText="1"/>
    </xf>
    <xf numFmtId="1" fontId="106" fillId="0" borderId="10" xfId="0" applyNumberFormat="1" applyFont="1" applyBorder="1" applyAlignment="1">
      <alignment vertical="center" wrapText="1"/>
    </xf>
    <xf numFmtId="164" fontId="106" fillId="0" borderId="10" xfId="0" applyNumberFormat="1" applyFont="1" applyBorder="1" applyAlignment="1">
      <alignment vertical="center" wrapText="1"/>
    </xf>
    <xf numFmtId="0" fontId="106" fillId="0" borderId="0" xfId="0" applyFont="1" applyAlignment="1">
      <alignment vertical="center" wrapText="1"/>
    </xf>
    <xf numFmtId="2" fontId="107" fillId="0" borderId="10" xfId="0" applyNumberFormat="1" applyFont="1" applyBorder="1" applyAlignment="1">
      <alignment vertical="center" wrapText="1"/>
    </xf>
    <xf numFmtId="2" fontId="98" fillId="0" borderId="10" xfId="0" applyNumberFormat="1" applyFont="1" applyBorder="1" applyAlignment="1">
      <alignment vertical="center" wrapText="1"/>
    </xf>
    <xf numFmtId="2" fontId="108" fillId="0" borderId="10" xfId="0" applyNumberFormat="1" applyFont="1" applyBorder="1" applyAlignment="1">
      <alignment vertical="center" wrapText="1"/>
    </xf>
    <xf numFmtId="2" fontId="110" fillId="0" borderId="10" xfId="0" applyNumberFormat="1" applyFont="1" applyBorder="1" applyAlignment="1">
      <alignment vertical="center" wrapText="1"/>
    </xf>
    <xf numFmtId="0" fontId="106" fillId="33" borderId="10" xfId="0" applyFont="1" applyFill="1" applyBorder="1" applyAlignment="1">
      <alignment horizontal="right" vertical="center" wrapText="1"/>
    </xf>
    <xf numFmtId="0" fontId="99" fillId="0" borderId="0" xfId="0" applyNumberFormat="1" applyFont="1" applyAlignment="1">
      <alignment vertical="center" wrapText="1"/>
    </xf>
    <xf numFmtId="0" fontId="99" fillId="0" borderId="13" xfId="0" applyNumberFormat="1" applyFont="1" applyBorder="1" applyAlignment="1">
      <alignment horizontal="center" vertical="center" wrapText="1"/>
    </xf>
    <xf numFmtId="0" fontId="99" fillId="0" borderId="14" xfId="0" applyNumberFormat="1" applyFont="1" applyBorder="1" applyAlignment="1">
      <alignment horizontal="center" vertical="center" wrapText="1"/>
    </xf>
    <xf numFmtId="0" fontId="99" fillId="0" borderId="0" xfId="0" applyNumberFormat="1" applyFont="1" applyAlignment="1">
      <alignment horizontal="center" vertical="center" wrapText="1"/>
    </xf>
    <xf numFmtId="0" fontId="99" fillId="0" borderId="15" xfId="0" applyNumberFormat="1" applyFont="1" applyBorder="1" applyAlignment="1">
      <alignment vertical="center" wrapText="1"/>
    </xf>
    <xf numFmtId="0" fontId="99" fillId="0" borderId="11" xfId="0" applyNumberFormat="1" applyFont="1" applyBorder="1" applyAlignment="1">
      <alignment vertical="center" wrapText="1"/>
    </xf>
    <xf numFmtId="164" fontId="99" fillId="0" borderId="11" xfId="0" applyNumberFormat="1" applyFont="1" applyBorder="1" applyAlignment="1">
      <alignment vertical="center" wrapText="1"/>
    </xf>
    <xf numFmtId="0" fontId="99" fillId="0" borderId="16" xfId="0" applyNumberFormat="1" applyFont="1" applyBorder="1" applyAlignment="1">
      <alignment vertical="center" wrapText="1"/>
    </xf>
    <xf numFmtId="0" fontId="99" fillId="0" borderId="10" xfId="0" applyNumberFormat="1" applyFont="1" applyBorder="1" applyAlignment="1">
      <alignment vertical="center" wrapText="1"/>
    </xf>
    <xf numFmtId="0" fontId="100" fillId="0" borderId="17" xfId="0" applyNumberFormat="1" applyFont="1" applyBorder="1" applyAlignment="1">
      <alignment vertical="center" wrapText="1"/>
    </xf>
    <xf numFmtId="0" fontId="100" fillId="0" borderId="18" xfId="0" applyNumberFormat="1" applyFont="1" applyBorder="1" applyAlignment="1">
      <alignment vertical="center" wrapText="1"/>
    </xf>
    <xf numFmtId="0" fontId="100" fillId="0" borderId="0" xfId="0" applyNumberFormat="1" applyFont="1" applyAlignment="1">
      <alignment vertical="center" wrapText="1"/>
    </xf>
    <xf numFmtId="2" fontId="100" fillId="6" borderId="10" xfId="0" applyNumberFormat="1" applyFont="1" applyFill="1" applyBorder="1" applyAlignment="1">
      <alignment vertical="center" wrapText="1"/>
    </xf>
    <xf numFmtId="2" fontId="99" fillId="0" borderId="10" xfId="0" applyNumberFormat="1" applyFont="1" applyBorder="1" applyAlignment="1">
      <alignment vertical="center" wrapText="1"/>
    </xf>
    <xf numFmtId="2" fontId="105" fillId="34" borderId="11" xfId="0" applyNumberFormat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7" fillId="0" borderId="10" xfId="52" applyFont="1" applyBorder="1" applyAlignment="1">
      <alignment vertical="center" wrapText="1"/>
      <protection/>
    </xf>
    <xf numFmtId="0" fontId="38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40" fillId="35" borderId="10" xfId="0" applyFont="1" applyFill="1" applyBorder="1" applyAlignment="1">
      <alignment horizontal="right" wrapText="1"/>
    </xf>
    <xf numFmtId="0" fontId="40" fillId="35" borderId="10" xfId="0" applyFont="1" applyFill="1" applyBorder="1" applyAlignment="1">
      <alignment horizontal="justify" wrapText="1"/>
    </xf>
    <xf numFmtId="0" fontId="35" fillId="0" borderId="10" xfId="53" applyFont="1" applyBorder="1" applyAlignment="1">
      <alignment vertical="center" wrapText="1"/>
      <protection/>
    </xf>
    <xf numFmtId="0" fontId="40" fillId="0" borderId="10" xfId="53" applyFont="1" applyBorder="1" applyAlignment="1">
      <alignment vertical="center" wrapText="1"/>
      <protection/>
    </xf>
    <xf numFmtId="0" fontId="40" fillId="35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35" borderId="10" xfId="0" applyFont="1" applyFill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35" fillId="35" borderId="10" xfId="0" applyFont="1" applyFill="1" applyBorder="1" applyAlignment="1">
      <alignment vertical="top" wrapText="1"/>
    </xf>
    <xf numFmtId="0" fontId="35" fillId="35" borderId="10" xfId="0" applyFont="1" applyFill="1" applyBorder="1" applyAlignment="1">
      <alignment horizontal="right" wrapText="1"/>
    </xf>
    <xf numFmtId="0" fontId="35" fillId="35" borderId="10" xfId="0" applyFont="1" applyFill="1" applyBorder="1" applyAlignment="1">
      <alignment horizontal="justify" wrapText="1"/>
    </xf>
    <xf numFmtId="0" fontId="40" fillId="35" borderId="10" xfId="0" applyFont="1" applyFill="1" applyBorder="1" applyAlignment="1">
      <alignment horizontal="right" vertical="top" wrapText="1"/>
    </xf>
    <xf numFmtId="0" fontId="42" fillId="0" borderId="10" xfId="53" applyFont="1" applyBorder="1" applyAlignment="1">
      <alignment vertical="center" wrapText="1"/>
      <protection/>
    </xf>
    <xf numFmtId="0" fontId="43" fillId="0" borderId="0" xfId="0" applyFont="1" applyAlignment="1">
      <alignment/>
    </xf>
    <xf numFmtId="0" fontId="42" fillId="35" borderId="10" xfId="0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35" fillId="0" borderId="10" xfId="54" applyFont="1" applyBorder="1" applyAlignment="1">
      <alignment vertical="center" wrapText="1"/>
      <protection/>
    </xf>
    <xf numFmtId="0" fontId="35" fillId="0" borderId="10" xfId="55" applyFont="1" applyBorder="1" applyAlignment="1">
      <alignment vertical="center" wrapText="1"/>
      <protection/>
    </xf>
    <xf numFmtId="0" fontId="45" fillId="0" borderId="0" xfId="0" applyFont="1" applyAlignment="1">
      <alignment/>
    </xf>
    <xf numFmtId="0" fontId="41" fillId="0" borderId="10" xfId="55" applyFont="1" applyBorder="1" applyAlignment="1">
      <alignment vertical="center" wrapText="1"/>
      <protection/>
    </xf>
    <xf numFmtId="0" fontId="41" fillId="0" borderId="10" xfId="0" applyFont="1" applyBorder="1" applyAlignment="1">
      <alignment vertical="center" wrapText="1"/>
    </xf>
    <xf numFmtId="0" fontId="37" fillId="0" borderId="10" xfId="59" applyFont="1" applyBorder="1" applyAlignment="1">
      <alignment vertical="center" wrapText="1"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vertical="center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vertical="center" wrapText="1"/>
      <protection/>
    </xf>
    <xf numFmtId="0" fontId="35" fillId="0" borderId="10" xfId="0" applyFont="1" applyBorder="1" applyAlignment="1">
      <alignment wrapText="1"/>
    </xf>
    <xf numFmtId="0" fontId="40" fillId="0" borderId="10" xfId="59" applyFont="1" applyBorder="1" applyAlignment="1">
      <alignment horizontal="right" vertical="top" wrapText="1"/>
      <protection/>
    </xf>
    <xf numFmtId="0" fontId="40" fillId="0" borderId="10" xfId="0" applyFont="1" applyBorder="1" applyAlignment="1">
      <alignment horizontal="left" vertical="top" wrapText="1"/>
    </xf>
    <xf numFmtId="0" fontId="35" fillId="0" borderId="10" xfId="58" applyFont="1" applyBorder="1" applyAlignment="1">
      <alignment vertical="center" wrapText="1"/>
      <protection/>
    </xf>
    <xf numFmtId="0" fontId="40" fillId="0" borderId="10" xfId="58" applyFont="1" applyBorder="1" applyAlignment="1">
      <alignment vertical="center" wrapText="1"/>
      <protection/>
    </xf>
    <xf numFmtId="0" fontId="40" fillId="0" borderId="10" xfId="57" applyFont="1" applyBorder="1" applyAlignment="1">
      <alignment vertical="center" wrapText="1"/>
      <protection/>
    </xf>
    <xf numFmtId="0" fontId="35" fillId="0" borderId="10" xfId="57" applyFont="1" applyBorder="1" applyAlignment="1">
      <alignment vertical="center" wrapText="1"/>
      <protection/>
    </xf>
    <xf numFmtId="0" fontId="41" fillId="0" borderId="10" xfId="57" applyFont="1" applyBorder="1" applyAlignment="1">
      <alignment vertical="center" wrapText="1"/>
      <protection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7" fillId="0" borderId="10" xfId="58" applyFont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vertical="center" wrapText="1"/>
    </xf>
    <xf numFmtId="1" fontId="49" fillId="0" borderId="10" xfId="0" applyNumberFormat="1" applyFont="1" applyBorder="1" applyAlignment="1">
      <alignment vertical="center" wrapText="1"/>
    </xf>
    <xf numFmtId="1" fontId="51" fillId="0" borderId="10" xfId="0" applyNumberFormat="1" applyFont="1" applyBorder="1" applyAlignment="1">
      <alignment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2" fontId="49" fillId="0" borderId="10" xfId="0" applyNumberFormat="1" applyFont="1" applyBorder="1" applyAlignment="1">
      <alignment vertical="center" wrapText="1"/>
    </xf>
    <xf numFmtId="164" fontId="37" fillId="0" borderId="10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0" fontId="114" fillId="0" borderId="10" xfId="0" applyFont="1" applyBorder="1" applyAlignment="1">
      <alignment wrapText="1"/>
    </xf>
    <xf numFmtId="0" fontId="111" fillId="0" borderId="10" xfId="0" applyFont="1" applyBorder="1" applyAlignment="1">
      <alignment horizontal="center" vertical="center" wrapText="1"/>
    </xf>
    <xf numFmtId="0" fontId="103" fillId="0" borderId="0" xfId="0" applyNumberFormat="1" applyFont="1" applyAlignment="1">
      <alignment vertical="center" wrapText="1"/>
    </xf>
    <xf numFmtId="0" fontId="103" fillId="0" borderId="19" xfId="0" applyNumberFormat="1" applyFont="1" applyBorder="1" applyAlignment="1">
      <alignment horizontal="center" vertical="center" wrapText="1"/>
    </xf>
    <xf numFmtId="0" fontId="103" fillId="0" borderId="19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5" fillId="0" borderId="0" xfId="0" applyFont="1" applyAlignment="1">
      <alignment/>
    </xf>
    <xf numFmtId="0" fontId="102" fillId="0" borderId="10" xfId="0" applyFont="1" applyBorder="1" applyAlignment="1">
      <alignment horizontal="center" vertical="center" wrapText="1"/>
    </xf>
    <xf numFmtId="164" fontId="107" fillId="0" borderId="10" xfId="0" applyNumberFormat="1" applyFont="1" applyBorder="1" applyAlignment="1">
      <alignment vertical="center" wrapText="1"/>
    </xf>
    <xf numFmtId="0" fontId="89" fillId="0" borderId="0" xfId="0" applyFont="1" applyAlignment="1">
      <alignment/>
    </xf>
    <xf numFmtId="0" fontId="116" fillId="35" borderId="10" xfId="0" applyFont="1" applyFill="1" applyBorder="1" applyAlignment="1">
      <alignment horizontal="right" wrapText="1"/>
    </xf>
    <xf numFmtId="0" fontId="116" fillId="35" borderId="10" xfId="0" applyFont="1" applyFill="1" applyBorder="1" applyAlignment="1">
      <alignment horizontal="justify" wrapText="1"/>
    </xf>
    <xf numFmtId="164" fontId="98" fillId="0" borderId="10" xfId="0" applyNumberFormat="1" applyFont="1" applyBorder="1" applyAlignment="1">
      <alignment vertical="center" wrapText="1"/>
    </xf>
    <xf numFmtId="164" fontId="108" fillId="0" borderId="10" xfId="0" applyNumberFormat="1" applyFont="1" applyBorder="1" applyAlignment="1">
      <alignment vertical="center" wrapText="1"/>
    </xf>
    <xf numFmtId="0" fontId="116" fillId="35" borderId="10" xfId="0" applyFont="1" applyFill="1" applyBorder="1" applyAlignment="1">
      <alignment vertical="top" wrapText="1"/>
    </xf>
    <xf numFmtId="0" fontId="106" fillId="0" borderId="10" xfId="0" applyFont="1" applyBorder="1" applyAlignment="1">
      <alignment horizontal="right" vertical="top" wrapText="1"/>
    </xf>
    <xf numFmtId="0" fontId="117" fillId="35" borderId="10" xfId="0" applyFont="1" applyFill="1" applyBorder="1" applyAlignment="1">
      <alignment vertical="top" wrapText="1"/>
    </xf>
    <xf numFmtId="0" fontId="118" fillId="35" borderId="10" xfId="0" applyFont="1" applyFill="1" applyBorder="1" applyAlignment="1">
      <alignment vertical="top" wrapText="1"/>
    </xf>
    <xf numFmtId="0" fontId="118" fillId="35" borderId="10" xfId="0" applyFont="1" applyFill="1" applyBorder="1" applyAlignment="1">
      <alignment horizontal="right" wrapText="1"/>
    </xf>
    <xf numFmtId="0" fontId="118" fillId="35" borderId="10" xfId="0" applyFont="1" applyFill="1" applyBorder="1" applyAlignment="1">
      <alignment horizontal="justify" wrapText="1"/>
    </xf>
    <xf numFmtId="0" fontId="116" fillId="35" borderId="10" xfId="0" applyFont="1" applyFill="1" applyBorder="1" applyAlignment="1">
      <alignment horizontal="right" vertical="top" wrapText="1"/>
    </xf>
    <xf numFmtId="0" fontId="119" fillId="0" borderId="0" xfId="0" applyFont="1" applyAlignment="1">
      <alignment/>
    </xf>
    <xf numFmtId="0" fontId="120" fillId="35" borderId="10" xfId="0" applyFont="1" applyFill="1" applyBorder="1" applyAlignment="1">
      <alignment horizontal="right" vertical="top" wrapText="1"/>
    </xf>
    <xf numFmtId="0" fontId="120" fillId="35" borderId="10" xfId="0" applyFont="1" applyFill="1" applyBorder="1" applyAlignment="1">
      <alignment vertical="top" wrapText="1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03" fillId="0" borderId="10" xfId="0" applyFont="1" applyBorder="1" applyAlignment="1">
      <alignment horizontal="center" vertical="center" wrapText="1"/>
    </xf>
    <xf numFmtId="164" fontId="105" fillId="0" borderId="10" xfId="0" applyNumberFormat="1" applyFont="1" applyBorder="1" applyAlignment="1">
      <alignment horizontal="center" vertical="center" wrapText="1"/>
    </xf>
    <xf numFmtId="0" fontId="123" fillId="35" borderId="10" xfId="0" applyFont="1" applyFill="1" applyBorder="1" applyAlignment="1">
      <alignment vertical="top" wrapText="1"/>
    </xf>
    <xf numFmtId="0" fontId="118" fillId="0" borderId="10" xfId="0" applyFont="1" applyBorder="1" applyAlignment="1">
      <alignment wrapText="1"/>
    </xf>
    <xf numFmtId="0" fontId="116" fillId="0" borderId="10" xfId="0" applyFont="1" applyBorder="1" applyAlignment="1">
      <alignment horizontal="left" vertical="top" wrapText="1"/>
    </xf>
    <xf numFmtId="0" fontId="35" fillId="0" borderId="10" xfId="58" applyFont="1" applyBorder="1" applyAlignment="1">
      <alignment vertical="top" wrapText="1"/>
      <protection/>
    </xf>
    <xf numFmtId="0" fontId="124" fillId="0" borderId="10" xfId="0" applyFont="1" applyBorder="1" applyAlignment="1">
      <alignment wrapText="1"/>
    </xf>
    <xf numFmtId="0" fontId="125" fillId="0" borderId="10" xfId="0" applyFont="1" applyBorder="1" applyAlignment="1">
      <alignment vertical="center" wrapText="1"/>
    </xf>
    <xf numFmtId="0" fontId="126" fillId="0" borderId="0" xfId="0" applyFont="1" applyAlignment="1">
      <alignment/>
    </xf>
    <xf numFmtId="49" fontId="47" fillId="0" borderId="10" xfId="58" applyNumberFormat="1" applyFont="1" applyBorder="1" applyAlignment="1">
      <alignment horizontal="right" vertical="center" wrapText="1"/>
      <protection/>
    </xf>
    <xf numFmtId="164" fontId="105" fillId="0" borderId="10" xfId="0" applyNumberFormat="1" applyFont="1" applyBorder="1" applyAlignment="1">
      <alignment vertical="center" wrapText="1"/>
    </xf>
    <xf numFmtId="164" fontId="102" fillId="0" borderId="10" xfId="0" applyNumberFormat="1" applyFont="1" applyBorder="1" applyAlignment="1">
      <alignment vertical="center" wrapText="1"/>
    </xf>
    <xf numFmtId="49" fontId="125" fillId="0" borderId="10" xfId="0" applyNumberFormat="1" applyFont="1" applyBorder="1" applyAlignment="1">
      <alignment vertical="center" wrapText="1"/>
    </xf>
    <xf numFmtId="49" fontId="89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2" fontId="101" fillId="0" borderId="10" xfId="0" applyNumberFormat="1" applyFont="1" applyBorder="1" applyAlignment="1">
      <alignment vertical="center" wrapText="1"/>
    </xf>
    <xf numFmtId="2" fontId="100" fillId="0" borderId="10" xfId="0" applyNumberFormat="1" applyFont="1" applyBorder="1" applyAlignment="1">
      <alignment vertical="center" wrapText="1"/>
    </xf>
    <xf numFmtId="2" fontId="105" fillId="0" borderId="10" xfId="0" applyNumberFormat="1" applyFont="1" applyBorder="1" applyAlignment="1">
      <alignment vertical="center" wrapText="1"/>
    </xf>
    <xf numFmtId="2" fontId="102" fillId="0" borderId="10" xfId="0" applyNumberFormat="1" applyFont="1" applyBorder="1" applyAlignment="1">
      <alignment vertical="center" wrapText="1"/>
    </xf>
    <xf numFmtId="0" fontId="102" fillId="0" borderId="0" xfId="0" applyFont="1" applyBorder="1" applyAlignment="1">
      <alignment vertical="center" wrapText="1"/>
    </xf>
    <xf numFmtId="0" fontId="65" fillId="0" borderId="20" xfId="0" applyNumberFormat="1" applyFont="1" applyFill="1" applyBorder="1" applyAlignment="1" applyProtection="1">
      <alignment/>
      <protection/>
    </xf>
    <xf numFmtId="0" fontId="66" fillId="0" borderId="10" xfId="0" applyFont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49" fontId="99" fillId="0" borderId="20" xfId="0" applyNumberFormat="1" applyFont="1" applyBorder="1" applyAlignment="1">
      <alignment vertical="center" wrapText="1"/>
    </xf>
    <xf numFmtId="164" fontId="103" fillId="34" borderId="10" xfId="0" applyNumberFormat="1" applyFont="1" applyFill="1" applyBorder="1" applyAlignment="1">
      <alignment vertical="center" wrapText="1"/>
    </xf>
    <xf numFmtId="49" fontId="103" fillId="0" borderId="20" xfId="0" applyNumberFormat="1" applyFont="1" applyBorder="1" applyAlignment="1">
      <alignment horizontal="right" vertical="center" wrapText="1"/>
    </xf>
    <xf numFmtId="49" fontId="103" fillId="0" borderId="10" xfId="0" applyNumberFormat="1" applyFont="1" applyBorder="1" applyAlignment="1">
      <alignment horizontal="right" vertical="center" wrapText="1"/>
    </xf>
    <xf numFmtId="0" fontId="111" fillId="0" borderId="10" xfId="0" applyFont="1" applyBorder="1" applyAlignment="1">
      <alignment vertical="center" wrapText="1"/>
    </xf>
    <xf numFmtId="164" fontId="127" fillId="0" borderId="10" xfId="0" applyNumberFormat="1" applyFont="1" applyBorder="1" applyAlignment="1">
      <alignment vertical="center" wrapText="1"/>
    </xf>
    <xf numFmtId="1" fontId="103" fillId="0" borderId="10" xfId="0" applyNumberFormat="1" applyFont="1" applyBorder="1" applyAlignment="1">
      <alignment vertical="center" wrapText="1"/>
    </xf>
    <xf numFmtId="49" fontId="103" fillId="0" borderId="10" xfId="0" applyNumberFormat="1" applyFont="1" applyBorder="1" applyAlignment="1">
      <alignment horizontal="left" vertical="center" wrapText="1"/>
    </xf>
    <xf numFmtId="0" fontId="65" fillId="0" borderId="20" xfId="0" applyFont="1" applyBorder="1" applyAlignment="1">
      <alignment vertical="center" wrapText="1"/>
    </xf>
    <xf numFmtId="49" fontId="65" fillId="0" borderId="10" xfId="0" applyNumberFormat="1" applyFont="1" applyBorder="1" applyAlignment="1">
      <alignment horizontal="right" vertical="center" wrapText="1"/>
    </xf>
    <xf numFmtId="0" fontId="65" fillId="0" borderId="10" xfId="0" applyFont="1" applyBorder="1" applyAlignment="1">
      <alignment vertical="center" wrapText="1"/>
    </xf>
    <xf numFmtId="1" fontId="65" fillId="0" borderId="10" xfId="0" applyNumberFormat="1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1" fontId="103" fillId="0" borderId="10" xfId="0" applyNumberFormat="1" applyFont="1" applyBorder="1" applyAlignment="1">
      <alignment horizontal="right" vertical="center" wrapText="1"/>
    </xf>
    <xf numFmtId="0" fontId="65" fillId="0" borderId="0" xfId="0" applyFont="1" applyBorder="1" applyAlignment="1">
      <alignment vertical="center" wrapText="1"/>
    </xf>
    <xf numFmtId="0" fontId="49" fillId="0" borderId="2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98" fillId="0" borderId="0" xfId="0" applyFont="1" applyAlignment="1">
      <alignment horizontal="left" vertical="center" wrapText="1"/>
    </xf>
    <xf numFmtId="0" fontId="127" fillId="0" borderId="0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8" fillId="0" borderId="20" xfId="0" applyFont="1" applyBorder="1" applyAlignment="1">
      <alignment horizontal="left" vertical="center" wrapText="1"/>
    </xf>
    <xf numFmtId="0" fontId="98" fillId="0" borderId="24" xfId="0" applyFont="1" applyBorder="1" applyAlignment="1">
      <alignment horizontal="left" vertical="center" wrapText="1"/>
    </xf>
    <xf numFmtId="0" fontId="98" fillId="0" borderId="25" xfId="0" applyFont="1" applyBorder="1" applyAlignment="1">
      <alignment horizontal="left" vertical="center" wrapText="1"/>
    </xf>
    <xf numFmtId="0" fontId="24" fillId="0" borderId="20" xfId="0" applyNumberFormat="1" applyFont="1" applyFill="1" applyBorder="1" applyAlignment="1" applyProtection="1">
      <alignment horizontal="left" vertical="top"/>
      <protection/>
    </xf>
    <xf numFmtId="0" fontId="24" fillId="0" borderId="24" xfId="0" applyNumberFormat="1" applyFont="1" applyFill="1" applyBorder="1" applyAlignment="1" applyProtection="1">
      <alignment horizontal="left" vertical="top"/>
      <protection/>
    </xf>
    <xf numFmtId="0" fontId="24" fillId="0" borderId="25" xfId="0" applyNumberFormat="1" applyFont="1" applyFill="1" applyBorder="1" applyAlignment="1" applyProtection="1">
      <alignment horizontal="left" vertical="top"/>
      <protection/>
    </xf>
    <xf numFmtId="0" fontId="104" fillId="0" borderId="0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2" fillId="0" borderId="26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textRotation="90" wrapText="1"/>
    </xf>
    <xf numFmtId="0" fontId="102" fillId="0" borderId="26" xfId="0" applyFont="1" applyBorder="1" applyAlignment="1">
      <alignment horizontal="center" vertical="center" textRotation="90" wrapText="1"/>
    </xf>
    <xf numFmtId="0" fontId="102" fillId="0" borderId="11" xfId="0" applyFont="1" applyBorder="1" applyAlignment="1">
      <alignment horizontal="center" vertical="center" textRotation="90" wrapText="1"/>
    </xf>
    <xf numFmtId="0" fontId="102" fillId="0" borderId="20" xfId="0" applyFont="1" applyBorder="1" applyAlignment="1">
      <alignment horizontal="center" vertical="center" wrapText="1"/>
    </xf>
    <xf numFmtId="0" fontId="102" fillId="0" borderId="25" xfId="0" applyFont="1" applyBorder="1" applyAlignment="1">
      <alignment horizontal="center" vertical="center" wrapText="1"/>
    </xf>
    <xf numFmtId="0" fontId="128" fillId="0" borderId="22" xfId="0" applyFont="1" applyBorder="1" applyAlignment="1">
      <alignment horizontal="center" vertical="center" textRotation="90" wrapText="1"/>
    </xf>
    <xf numFmtId="0" fontId="128" fillId="0" borderId="26" xfId="0" applyFont="1" applyBorder="1" applyAlignment="1">
      <alignment horizontal="center" vertical="center" textRotation="90" wrapText="1"/>
    </xf>
    <xf numFmtId="0" fontId="128" fillId="0" borderId="11" xfId="0" applyFont="1" applyBorder="1" applyAlignment="1">
      <alignment horizontal="center" vertical="center" textRotation="90" wrapText="1"/>
    </xf>
    <xf numFmtId="0" fontId="102" fillId="0" borderId="24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3" fillId="0" borderId="10" xfId="0" applyNumberFormat="1" applyFont="1" applyBorder="1" applyAlignment="1">
      <alignment horizontal="center" vertical="center" wrapText="1"/>
    </xf>
    <xf numFmtId="0" fontId="107" fillId="0" borderId="0" xfId="0" applyNumberFormat="1" applyFont="1" applyAlignment="1">
      <alignment horizontal="center" vertical="center" wrapText="1"/>
    </xf>
    <xf numFmtId="0" fontId="99" fillId="0" borderId="0" xfId="0" applyNumberFormat="1" applyFont="1" applyAlignment="1">
      <alignment horizontal="left" vertical="center" wrapText="1"/>
    </xf>
    <xf numFmtId="0" fontId="103" fillId="0" borderId="19" xfId="0" applyNumberFormat="1" applyFont="1" applyBorder="1" applyAlignment="1">
      <alignment horizontal="center" vertical="center" wrapText="1"/>
    </xf>
    <xf numFmtId="0" fontId="103" fillId="0" borderId="16" xfId="0" applyNumberFormat="1" applyFont="1" applyBorder="1" applyAlignment="1">
      <alignment horizontal="center" vertical="center" wrapText="1"/>
    </xf>
    <xf numFmtId="0" fontId="103" fillId="0" borderId="27" xfId="0" applyNumberFormat="1" applyFont="1" applyBorder="1" applyAlignment="1">
      <alignment horizontal="center" vertical="center" wrapText="1"/>
    </xf>
    <xf numFmtId="0" fontId="103" fillId="0" borderId="28" xfId="0" applyNumberFormat="1" applyFont="1" applyBorder="1" applyAlignment="1">
      <alignment horizontal="center" vertical="center" wrapText="1"/>
    </xf>
    <xf numFmtId="0" fontId="103" fillId="0" borderId="22" xfId="0" applyNumberFormat="1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textRotation="90" wrapText="1"/>
    </xf>
    <xf numFmtId="0" fontId="111" fillId="0" borderId="10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Font="1" applyBorder="1" applyAlignment="1">
      <alignment horizontal="center" vertical="center" wrapText="1"/>
    </xf>
    <xf numFmtId="0" fontId="104" fillId="0" borderId="0" xfId="0" applyFont="1" applyAlignment="1">
      <alignment horizontal="left" vertical="center" wrapText="1"/>
    </xf>
    <xf numFmtId="0" fontId="52" fillId="0" borderId="29" xfId="58" applyFont="1" applyBorder="1" applyAlignment="1">
      <alignment horizontal="left" vertical="center" wrapText="1"/>
      <protection/>
    </xf>
    <xf numFmtId="0" fontId="47" fillId="0" borderId="0" xfId="58" applyFont="1" applyBorder="1" applyAlignment="1">
      <alignment horizontal="center" vertical="center" wrapText="1"/>
      <protection/>
    </xf>
    <xf numFmtId="0" fontId="102" fillId="0" borderId="10" xfId="0" applyFont="1" applyBorder="1" applyAlignment="1">
      <alignment horizontal="center" vertical="center" wrapText="1"/>
    </xf>
    <xf numFmtId="49" fontId="52" fillId="0" borderId="0" xfId="58" applyNumberFormat="1" applyFont="1" applyBorder="1" applyAlignment="1">
      <alignment horizontal="left" vertical="center" wrapText="1"/>
      <protection/>
    </xf>
    <xf numFmtId="0" fontId="98" fillId="0" borderId="23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27" fillId="0" borderId="0" xfId="0" applyFont="1" applyBorder="1" applyAlignment="1">
      <alignment horizontal="right" vertical="center" wrapText="1"/>
    </xf>
    <xf numFmtId="0" fontId="103" fillId="0" borderId="0" xfId="0" applyFont="1" applyBorder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0.421875" style="122" customWidth="1"/>
    <col min="2" max="2" width="49.421875" style="122" customWidth="1"/>
    <col min="3" max="3" width="10.421875" style="171" customWidth="1"/>
    <col min="4" max="4" width="9.421875" style="171" customWidth="1"/>
    <col min="5" max="5" width="10.00390625" style="171" customWidth="1"/>
    <col min="6" max="6" width="7.7109375" style="171" customWidth="1"/>
    <col min="7" max="16384" width="9.140625" style="122" customWidth="1"/>
  </cols>
  <sheetData>
    <row r="1" spans="3:6" s="121" customFormat="1" ht="15">
      <c r="C1" s="257" t="s">
        <v>0</v>
      </c>
      <c r="D1" s="257"/>
      <c r="E1" s="257"/>
      <c r="F1" s="257"/>
    </row>
    <row r="2" spans="3:6" s="121" customFormat="1" ht="25.5" customHeight="1">
      <c r="C2" s="313" t="s">
        <v>370</v>
      </c>
      <c r="D2" s="313"/>
      <c r="E2" s="313"/>
      <c r="F2" s="313"/>
    </row>
    <row r="3" spans="3:6" s="121" customFormat="1" ht="15" hidden="1">
      <c r="C3" s="257"/>
      <c r="D3" s="257"/>
      <c r="E3" s="257"/>
      <c r="F3" s="257"/>
    </row>
    <row r="4" spans="3:6" s="121" customFormat="1" ht="3" customHeight="1" hidden="1">
      <c r="C4" s="170"/>
      <c r="D4" s="170"/>
      <c r="E4" s="170"/>
      <c r="F4" s="170"/>
    </row>
    <row r="5" spans="1:6" ht="15">
      <c r="A5" s="251" t="s">
        <v>28</v>
      </c>
      <c r="B5" s="251"/>
      <c r="C5" s="251"/>
      <c r="D5" s="251"/>
      <c r="E5" s="251"/>
      <c r="F5" s="251"/>
    </row>
    <row r="6" spans="1:6" ht="15">
      <c r="A6" s="251" t="s">
        <v>183</v>
      </c>
      <c r="B6" s="251"/>
      <c r="C6" s="251"/>
      <c r="D6" s="251"/>
      <c r="E6" s="251"/>
      <c r="F6" s="251"/>
    </row>
    <row r="7" spans="5:6" ht="12" customHeight="1">
      <c r="E7" s="258" t="s">
        <v>182</v>
      </c>
      <c r="F7" s="258"/>
    </row>
    <row r="8" spans="1:6" s="123" customFormat="1" ht="12.75" customHeight="1">
      <c r="A8" s="252" t="s">
        <v>1</v>
      </c>
      <c r="B8" s="252" t="s">
        <v>181</v>
      </c>
      <c r="C8" s="254" t="s">
        <v>180</v>
      </c>
      <c r="D8" s="254" t="s">
        <v>2</v>
      </c>
      <c r="E8" s="259" t="s">
        <v>3</v>
      </c>
      <c r="F8" s="260"/>
    </row>
    <row r="9" spans="1:6" s="123" customFormat="1" ht="54">
      <c r="A9" s="253"/>
      <c r="B9" s="253"/>
      <c r="C9" s="255"/>
      <c r="D9" s="255"/>
      <c r="E9" s="172" t="s">
        <v>30</v>
      </c>
      <c r="F9" s="172" t="s">
        <v>54</v>
      </c>
    </row>
    <row r="10" spans="1:6" ht="15">
      <c r="A10" s="124">
        <v>1</v>
      </c>
      <c r="B10" s="124">
        <v>2</v>
      </c>
      <c r="C10" s="172">
        <v>3</v>
      </c>
      <c r="D10" s="172">
        <v>4</v>
      </c>
      <c r="E10" s="172">
        <v>5</v>
      </c>
      <c r="F10" s="172">
        <v>6</v>
      </c>
    </row>
    <row r="11" spans="1:6" s="127" customFormat="1" ht="15">
      <c r="A11" s="125">
        <v>10000000</v>
      </c>
      <c r="B11" s="126" t="s">
        <v>4</v>
      </c>
      <c r="C11" s="173">
        <f>SUM(D11:E11)</f>
        <v>25984360</v>
      </c>
      <c r="D11" s="173">
        <f>D12+D14+D18+D24+D30+D48</f>
        <v>25923860</v>
      </c>
      <c r="E11" s="173">
        <f>E12+E14+E18+E24+E30+E48</f>
        <v>60500</v>
      </c>
      <c r="F11" s="173">
        <f>F12+F14+F18+F24+F30+F48</f>
        <v>0</v>
      </c>
    </row>
    <row r="12" spans="1:6" ht="15.75" customHeight="1">
      <c r="A12" s="128">
        <v>11020000</v>
      </c>
      <c r="B12" s="129" t="s">
        <v>55</v>
      </c>
      <c r="C12" s="174">
        <f>SUM(D12:E12)</f>
        <v>30000</v>
      </c>
      <c r="D12" s="175">
        <f>D13</f>
        <v>30000</v>
      </c>
      <c r="E12" s="175">
        <f>E13</f>
        <v>0</v>
      </c>
      <c r="F12" s="175">
        <f>F13</f>
        <v>0</v>
      </c>
    </row>
    <row r="13" spans="1:6" ht="25.5">
      <c r="A13" s="130">
        <v>11020200</v>
      </c>
      <c r="B13" s="130" t="s">
        <v>5</v>
      </c>
      <c r="C13" s="174">
        <f>SUM(D13:E13)</f>
        <v>30000</v>
      </c>
      <c r="D13" s="174">
        <v>30000</v>
      </c>
      <c r="E13" s="174"/>
      <c r="F13" s="174"/>
    </row>
    <row r="14" spans="1:6" s="127" customFormat="1" ht="15" hidden="1">
      <c r="A14" s="131">
        <v>12000000</v>
      </c>
      <c r="B14" s="132" t="s">
        <v>56</v>
      </c>
      <c r="C14" s="173">
        <f aca="true" t="shared" si="0" ref="C14:C86">SUM(D14:E14)</f>
        <v>0</v>
      </c>
      <c r="D14" s="173">
        <f>D15</f>
        <v>0</v>
      </c>
      <c r="E14" s="173">
        <f>E15</f>
        <v>0</v>
      </c>
      <c r="F14" s="173">
        <f>F15</f>
        <v>0</v>
      </c>
    </row>
    <row r="15" spans="1:6" s="127" customFormat="1" ht="24.75" customHeight="1" hidden="1">
      <c r="A15" s="133">
        <v>12020000</v>
      </c>
      <c r="B15" s="134" t="s">
        <v>57</v>
      </c>
      <c r="C15" s="173">
        <f t="shared" si="0"/>
        <v>0</v>
      </c>
      <c r="D15" s="173">
        <f>SUM(D16:D17)</f>
        <v>0</v>
      </c>
      <c r="E15" s="173">
        <f>SUM(E16:E17)</f>
        <v>0</v>
      </c>
      <c r="F15" s="173">
        <f>SUM(F16:F17)</f>
        <v>0</v>
      </c>
    </row>
    <row r="16" spans="1:6" ht="32.25" customHeight="1" hidden="1">
      <c r="A16" s="135">
        <v>12020100</v>
      </c>
      <c r="B16" s="136" t="s">
        <v>58</v>
      </c>
      <c r="C16" s="174">
        <f t="shared" si="0"/>
        <v>0</v>
      </c>
      <c r="D16" s="174">
        <f>'[1]Доходи рік'!$C23/1000</f>
        <v>0</v>
      </c>
      <c r="E16" s="174"/>
      <c r="F16" s="174"/>
    </row>
    <row r="17" spans="1:6" ht="25.5" hidden="1">
      <c r="A17" s="135">
        <v>12020200</v>
      </c>
      <c r="B17" s="136" t="s">
        <v>59</v>
      </c>
      <c r="C17" s="174">
        <f t="shared" si="0"/>
        <v>0</v>
      </c>
      <c r="D17" s="174">
        <f>'[1]Доходи рік'!$C24/1000</f>
        <v>0</v>
      </c>
      <c r="E17" s="174"/>
      <c r="F17" s="174"/>
    </row>
    <row r="18" spans="1:6" s="127" customFormat="1" ht="27" hidden="1">
      <c r="A18" s="128">
        <v>13000000</v>
      </c>
      <c r="B18" s="129" t="s">
        <v>60</v>
      </c>
      <c r="C18" s="173">
        <f t="shared" si="0"/>
        <v>0</v>
      </c>
      <c r="D18" s="173">
        <f>D19</f>
        <v>0</v>
      </c>
      <c r="E18" s="173">
        <f>E19</f>
        <v>0</v>
      </c>
      <c r="F18" s="173">
        <f>F19</f>
        <v>0</v>
      </c>
    </row>
    <row r="19" spans="1:6" ht="15" hidden="1">
      <c r="A19" s="137">
        <v>13010000</v>
      </c>
      <c r="B19" s="138" t="s">
        <v>61</v>
      </c>
      <c r="C19" s="174">
        <f t="shared" si="0"/>
        <v>0</v>
      </c>
      <c r="D19" s="174">
        <f>SUM(D20:D23)</f>
        <v>0</v>
      </c>
      <c r="E19" s="174">
        <f>SUM(E20:E23)</f>
        <v>0</v>
      </c>
      <c r="F19" s="174">
        <f>SUM(F20:F23)</f>
        <v>0</v>
      </c>
    </row>
    <row r="20" spans="1:6" ht="51" hidden="1">
      <c r="A20" s="137">
        <v>13010200</v>
      </c>
      <c r="B20" s="138" t="s">
        <v>62</v>
      </c>
      <c r="C20" s="174">
        <f t="shared" si="0"/>
        <v>0</v>
      </c>
      <c r="D20" s="174">
        <f>'[1]Доходи рік'!$C27/1000</f>
        <v>0</v>
      </c>
      <c r="E20" s="174"/>
      <c r="F20" s="174"/>
    </row>
    <row r="21" spans="1:6" ht="25.5" customHeight="1" hidden="1">
      <c r="A21" s="137">
        <v>13020200</v>
      </c>
      <c r="B21" s="138" t="s">
        <v>63</v>
      </c>
      <c r="C21" s="174">
        <f t="shared" si="0"/>
        <v>0</v>
      </c>
      <c r="D21" s="174">
        <f>'[1]Доходи рік'!$C28/1000</f>
        <v>0</v>
      </c>
      <c r="E21" s="174"/>
      <c r="F21" s="174"/>
    </row>
    <row r="22" spans="1:6" ht="25.5" hidden="1">
      <c r="A22" s="137">
        <v>13030200</v>
      </c>
      <c r="B22" s="138" t="s">
        <v>64</v>
      </c>
      <c r="C22" s="174">
        <f t="shared" si="0"/>
        <v>0</v>
      </c>
      <c r="D22" s="174">
        <f>'[1]Доходи рік'!$C29/1000</f>
        <v>0</v>
      </c>
      <c r="E22" s="174"/>
      <c r="F22" s="174"/>
    </row>
    <row r="23" spans="1:6" ht="25.5" hidden="1">
      <c r="A23" s="137">
        <v>13030600</v>
      </c>
      <c r="B23" s="138" t="s">
        <v>65</v>
      </c>
      <c r="C23" s="174">
        <f t="shared" si="0"/>
        <v>0</v>
      </c>
      <c r="D23" s="174">
        <f>'[1]Доходи рік'!$C30/1000</f>
        <v>0</v>
      </c>
      <c r="E23" s="174"/>
      <c r="F23" s="174"/>
    </row>
    <row r="24" spans="1:6" s="127" customFormat="1" ht="15">
      <c r="A24" s="139">
        <v>14000000</v>
      </c>
      <c r="B24" s="132" t="s">
        <v>66</v>
      </c>
      <c r="C24" s="173">
        <f t="shared" si="0"/>
        <v>2885200</v>
      </c>
      <c r="D24" s="173">
        <f>D29+D25+D27</f>
        <v>2885200</v>
      </c>
      <c r="E24" s="173">
        <f>E29+E25+E27</f>
        <v>0</v>
      </c>
      <c r="F24" s="173">
        <f>F29+F25+F27</f>
        <v>0</v>
      </c>
    </row>
    <row r="25" spans="1:6" s="141" customFormat="1" ht="27">
      <c r="A25" s="140">
        <v>14020000</v>
      </c>
      <c r="B25" s="140" t="s">
        <v>135</v>
      </c>
      <c r="C25" s="175">
        <f t="shared" si="0"/>
        <v>300000</v>
      </c>
      <c r="D25" s="175">
        <f>D26</f>
        <v>300000</v>
      </c>
      <c r="E25" s="175">
        <f>E26</f>
        <v>0</v>
      </c>
      <c r="F25" s="175">
        <f>F26</f>
        <v>0</v>
      </c>
    </row>
    <row r="26" spans="1:6" s="127" customFormat="1" ht="15">
      <c r="A26" s="130">
        <v>14021900</v>
      </c>
      <c r="B26" s="130" t="s">
        <v>136</v>
      </c>
      <c r="C26" s="174">
        <f t="shared" si="0"/>
        <v>300000</v>
      </c>
      <c r="D26" s="174">
        <v>300000</v>
      </c>
      <c r="E26" s="174"/>
      <c r="F26" s="174"/>
    </row>
    <row r="27" spans="1:6" s="141" customFormat="1" ht="27">
      <c r="A27" s="140">
        <v>14030000</v>
      </c>
      <c r="B27" s="140" t="s">
        <v>137</v>
      </c>
      <c r="C27" s="175">
        <f t="shared" si="0"/>
        <v>1300000</v>
      </c>
      <c r="D27" s="175">
        <f>D28</f>
        <v>1300000</v>
      </c>
      <c r="E27" s="175">
        <f>E28</f>
        <v>0</v>
      </c>
      <c r="F27" s="175">
        <f>F28</f>
        <v>0</v>
      </c>
    </row>
    <row r="28" spans="1:6" s="127" customFormat="1" ht="15">
      <c r="A28" s="130">
        <v>14031900</v>
      </c>
      <c r="B28" s="130" t="s">
        <v>136</v>
      </c>
      <c r="C28" s="174">
        <f t="shared" si="0"/>
        <v>1300000</v>
      </c>
      <c r="D28" s="174">
        <v>1300000</v>
      </c>
      <c r="E28" s="174"/>
      <c r="F28" s="174"/>
    </row>
    <row r="29" spans="1:6" s="144" customFormat="1" ht="27">
      <c r="A29" s="142">
        <v>14040000</v>
      </c>
      <c r="B29" s="143" t="s">
        <v>67</v>
      </c>
      <c r="C29" s="175">
        <f t="shared" si="0"/>
        <v>1285200</v>
      </c>
      <c r="D29" s="175">
        <v>1285200</v>
      </c>
      <c r="E29" s="175"/>
      <c r="F29" s="175"/>
    </row>
    <row r="30" spans="1:6" s="127" customFormat="1" ht="17.25" customHeight="1">
      <c r="A30" s="145">
        <v>18000000</v>
      </c>
      <c r="B30" s="132" t="s">
        <v>68</v>
      </c>
      <c r="C30" s="173">
        <f t="shared" si="0"/>
        <v>23008660</v>
      </c>
      <c r="D30" s="173">
        <f>D31+D42+D44</f>
        <v>23008660</v>
      </c>
      <c r="E30" s="173">
        <f>E31+E42+E44</f>
        <v>0</v>
      </c>
      <c r="F30" s="173">
        <f>F31+F42+F44</f>
        <v>0</v>
      </c>
    </row>
    <row r="31" spans="1:6" ht="15">
      <c r="A31" s="135">
        <v>18010000</v>
      </c>
      <c r="B31" s="136" t="s">
        <v>69</v>
      </c>
      <c r="C31" s="174">
        <f t="shared" si="0"/>
        <v>13579360</v>
      </c>
      <c r="D31" s="174">
        <f>SUM(D32:D41)</f>
        <v>13579360</v>
      </c>
      <c r="E31" s="174">
        <f>SUM(E32:E41)</f>
        <v>0</v>
      </c>
      <c r="F31" s="174">
        <f>SUM(F32:F41)</f>
        <v>0</v>
      </c>
    </row>
    <row r="32" spans="1:6" ht="38.25">
      <c r="A32" s="135">
        <v>18010100</v>
      </c>
      <c r="B32" s="136" t="s">
        <v>70</v>
      </c>
      <c r="C32" s="174">
        <f t="shared" si="0"/>
        <v>13200</v>
      </c>
      <c r="D32" s="174">
        <v>13200</v>
      </c>
      <c r="E32" s="174"/>
      <c r="F32" s="174"/>
    </row>
    <row r="33" spans="1:6" ht="30" customHeight="1">
      <c r="A33" s="135">
        <v>18010200</v>
      </c>
      <c r="B33" s="136" t="s">
        <v>71</v>
      </c>
      <c r="C33" s="174">
        <f t="shared" si="0"/>
        <v>152400</v>
      </c>
      <c r="D33" s="174">
        <v>152400</v>
      </c>
      <c r="E33" s="174"/>
      <c r="F33" s="174"/>
    </row>
    <row r="34" spans="1:6" ht="38.25">
      <c r="A34" s="135">
        <v>18010300</v>
      </c>
      <c r="B34" s="136" t="s">
        <v>72</v>
      </c>
      <c r="C34" s="174">
        <f t="shared" si="0"/>
        <v>1542500</v>
      </c>
      <c r="D34" s="174">
        <v>1542500</v>
      </c>
      <c r="E34" s="174"/>
      <c r="F34" s="174"/>
    </row>
    <row r="35" spans="1:6" ht="38.25">
      <c r="A35" s="146">
        <v>18010400</v>
      </c>
      <c r="B35" s="136" t="s">
        <v>73</v>
      </c>
      <c r="C35" s="174">
        <f t="shared" si="0"/>
        <v>1515600</v>
      </c>
      <c r="D35" s="174">
        <v>1515600</v>
      </c>
      <c r="E35" s="174"/>
      <c r="F35" s="174"/>
    </row>
    <row r="36" spans="1:6" ht="15">
      <c r="A36" s="146">
        <v>18010500</v>
      </c>
      <c r="B36" s="136" t="s">
        <v>6</v>
      </c>
      <c r="C36" s="174">
        <f t="shared" si="0"/>
        <v>2984580</v>
      </c>
      <c r="D36" s="174">
        <v>2984580</v>
      </c>
      <c r="E36" s="174"/>
      <c r="F36" s="174"/>
    </row>
    <row r="37" spans="1:6" ht="15">
      <c r="A37" s="146">
        <v>18010600</v>
      </c>
      <c r="B37" s="136" t="s">
        <v>7</v>
      </c>
      <c r="C37" s="174">
        <f t="shared" si="0"/>
        <v>5068100</v>
      </c>
      <c r="D37" s="174">
        <v>5068100</v>
      </c>
      <c r="E37" s="174"/>
      <c r="F37" s="174"/>
    </row>
    <row r="38" spans="1:6" ht="15">
      <c r="A38" s="146">
        <v>18010700</v>
      </c>
      <c r="B38" s="136" t="s">
        <v>8</v>
      </c>
      <c r="C38" s="174">
        <f t="shared" si="0"/>
        <v>834180</v>
      </c>
      <c r="D38" s="174">
        <v>834180</v>
      </c>
      <c r="E38" s="174"/>
      <c r="F38" s="174"/>
    </row>
    <row r="39" spans="1:6" ht="15.75" customHeight="1">
      <c r="A39" s="146">
        <v>18010900</v>
      </c>
      <c r="B39" s="146" t="s">
        <v>9</v>
      </c>
      <c r="C39" s="174">
        <f t="shared" si="0"/>
        <v>1293800</v>
      </c>
      <c r="D39" s="174">
        <v>1293800</v>
      </c>
      <c r="E39" s="174"/>
      <c r="F39" s="174"/>
    </row>
    <row r="40" spans="1:6" s="148" customFormat="1" ht="12.75" customHeight="1">
      <c r="A40" s="147">
        <v>18011000</v>
      </c>
      <c r="B40" s="136" t="s">
        <v>74</v>
      </c>
      <c r="C40" s="174">
        <f t="shared" si="0"/>
        <v>100000</v>
      </c>
      <c r="D40" s="174">
        <v>100000</v>
      </c>
      <c r="E40" s="174"/>
      <c r="F40" s="174"/>
    </row>
    <row r="41" spans="1:6" s="148" customFormat="1" ht="15.75" customHeight="1">
      <c r="A41" s="147">
        <v>18011100</v>
      </c>
      <c r="B41" s="136" t="s">
        <v>75</v>
      </c>
      <c r="C41" s="174">
        <f t="shared" si="0"/>
        <v>75000</v>
      </c>
      <c r="D41" s="174">
        <v>75000</v>
      </c>
      <c r="E41" s="176"/>
      <c r="F41" s="174"/>
    </row>
    <row r="42" spans="1:6" s="127" customFormat="1" ht="15">
      <c r="A42" s="149">
        <v>18030000</v>
      </c>
      <c r="B42" s="134" t="s">
        <v>76</v>
      </c>
      <c r="C42" s="173">
        <f t="shared" si="0"/>
        <v>3000</v>
      </c>
      <c r="D42" s="177">
        <f>D43</f>
        <v>3000</v>
      </c>
      <c r="E42" s="177">
        <f>E43</f>
        <v>0</v>
      </c>
      <c r="F42" s="177">
        <f>F43</f>
        <v>0</v>
      </c>
    </row>
    <row r="43" spans="1:6" ht="15">
      <c r="A43" s="147">
        <v>18030100</v>
      </c>
      <c r="B43" s="147" t="s">
        <v>10</v>
      </c>
      <c r="C43" s="174">
        <f t="shared" si="0"/>
        <v>3000</v>
      </c>
      <c r="D43" s="174">
        <v>3000</v>
      </c>
      <c r="E43" s="174"/>
      <c r="F43" s="174"/>
    </row>
    <row r="44" spans="1:6" s="127" customFormat="1" ht="15">
      <c r="A44" s="150">
        <v>18050000</v>
      </c>
      <c r="B44" s="150" t="s">
        <v>11</v>
      </c>
      <c r="C44" s="173">
        <f t="shared" si="0"/>
        <v>9426300</v>
      </c>
      <c r="D44" s="173">
        <f>SUM(D45:D47)</f>
        <v>9426300</v>
      </c>
      <c r="E44" s="173">
        <f>SUM(E45:E47)</f>
        <v>0</v>
      </c>
      <c r="F44" s="173">
        <f>SUM(F45:F47)</f>
        <v>0</v>
      </c>
    </row>
    <row r="45" spans="1:6" ht="15">
      <c r="A45" s="135">
        <v>18050300</v>
      </c>
      <c r="B45" s="135" t="s">
        <v>12</v>
      </c>
      <c r="C45" s="174">
        <f t="shared" si="0"/>
        <v>1090000</v>
      </c>
      <c r="D45" s="174">
        <v>1090000</v>
      </c>
      <c r="E45" s="174"/>
      <c r="F45" s="174"/>
    </row>
    <row r="46" spans="1:6" ht="15">
      <c r="A46" s="135">
        <v>18050400</v>
      </c>
      <c r="B46" s="135" t="s">
        <v>13</v>
      </c>
      <c r="C46" s="174">
        <f t="shared" si="0"/>
        <v>6600000</v>
      </c>
      <c r="D46" s="174">
        <v>6600000</v>
      </c>
      <c r="E46" s="174"/>
      <c r="F46" s="174"/>
    </row>
    <row r="47" spans="1:6" ht="51.75" customHeight="1">
      <c r="A47" s="135">
        <v>18050500</v>
      </c>
      <c r="B47" s="136" t="s">
        <v>77</v>
      </c>
      <c r="C47" s="174">
        <f t="shared" si="0"/>
        <v>1736300</v>
      </c>
      <c r="D47" s="174">
        <v>1736300</v>
      </c>
      <c r="E47" s="174"/>
      <c r="F47" s="174"/>
    </row>
    <row r="48" spans="1:6" s="127" customFormat="1" ht="15">
      <c r="A48" s="145">
        <v>19000000</v>
      </c>
      <c r="B48" s="145" t="s">
        <v>78</v>
      </c>
      <c r="C48" s="173">
        <f t="shared" si="0"/>
        <v>60500</v>
      </c>
      <c r="D48" s="173">
        <f>D49</f>
        <v>0</v>
      </c>
      <c r="E48" s="173">
        <f>E49</f>
        <v>60500</v>
      </c>
      <c r="F48" s="173">
        <f>F49</f>
        <v>0</v>
      </c>
    </row>
    <row r="49" spans="1:6" s="127" customFormat="1" ht="15">
      <c r="A49" s="150">
        <v>19010000</v>
      </c>
      <c r="B49" s="150" t="s">
        <v>14</v>
      </c>
      <c r="C49" s="173">
        <f t="shared" si="0"/>
        <v>60500</v>
      </c>
      <c r="D49" s="173">
        <f>SUM(D50:D52)</f>
        <v>0</v>
      </c>
      <c r="E49" s="173">
        <f>SUM(E50:E52)</f>
        <v>60500</v>
      </c>
      <c r="F49" s="173">
        <f>SUM(F50:F52)</f>
        <v>0</v>
      </c>
    </row>
    <row r="50" spans="1:6" ht="25.5">
      <c r="A50" s="135">
        <v>19010100</v>
      </c>
      <c r="B50" s="135" t="s">
        <v>15</v>
      </c>
      <c r="C50" s="174">
        <f t="shared" si="0"/>
        <v>47500</v>
      </c>
      <c r="D50" s="174"/>
      <c r="E50" s="174">
        <v>47500</v>
      </c>
      <c r="F50" s="174"/>
    </row>
    <row r="51" spans="1:6" ht="25.5" hidden="1">
      <c r="A51" s="135">
        <v>19010200</v>
      </c>
      <c r="B51" s="135" t="s">
        <v>16</v>
      </c>
      <c r="C51" s="174">
        <f t="shared" si="0"/>
        <v>0</v>
      </c>
      <c r="D51" s="174"/>
      <c r="E51" s="174"/>
      <c r="F51" s="174"/>
    </row>
    <row r="52" spans="1:6" ht="38.25">
      <c r="A52" s="135">
        <v>19010300</v>
      </c>
      <c r="B52" s="135" t="s">
        <v>259</v>
      </c>
      <c r="C52" s="174">
        <f t="shared" si="0"/>
        <v>13000</v>
      </c>
      <c r="D52" s="174"/>
      <c r="E52" s="174">
        <v>13000</v>
      </c>
      <c r="F52" s="174"/>
    </row>
    <row r="53" spans="1:6" s="127" customFormat="1" ht="18" customHeight="1">
      <c r="A53" s="151">
        <v>20000000</v>
      </c>
      <c r="B53" s="152" t="s">
        <v>17</v>
      </c>
      <c r="C53" s="173">
        <f t="shared" si="0"/>
        <v>2839556.88</v>
      </c>
      <c r="D53" s="173">
        <f>D54+D65+D68+D71+D60</f>
        <v>1467800</v>
      </c>
      <c r="E53" s="173">
        <f>E54+E65+E68+E71</f>
        <v>1371756.88</v>
      </c>
      <c r="F53" s="173">
        <f>F54+F65+F68+F71</f>
        <v>0</v>
      </c>
    </row>
    <row r="54" spans="1:6" s="127" customFormat="1" ht="15.75" customHeight="1">
      <c r="A54" s="153">
        <v>21000000</v>
      </c>
      <c r="B54" s="154" t="s">
        <v>79</v>
      </c>
      <c r="C54" s="173">
        <f t="shared" si="0"/>
        <v>131000</v>
      </c>
      <c r="D54" s="173">
        <f>D55+D57</f>
        <v>131000</v>
      </c>
      <c r="E54" s="173">
        <f>E55+E57</f>
        <v>0</v>
      </c>
      <c r="F54" s="173">
        <f>F55+F57</f>
        <v>0</v>
      </c>
    </row>
    <row r="55" spans="1:6" s="127" customFormat="1" ht="67.5" customHeight="1">
      <c r="A55" s="153">
        <v>21010000</v>
      </c>
      <c r="B55" s="132" t="s">
        <v>173</v>
      </c>
      <c r="C55" s="173">
        <f t="shared" si="0"/>
        <v>5000</v>
      </c>
      <c r="D55" s="173">
        <f>D56</f>
        <v>5000</v>
      </c>
      <c r="E55" s="173">
        <f>E56</f>
        <v>0</v>
      </c>
      <c r="F55" s="173">
        <f>F56</f>
        <v>0</v>
      </c>
    </row>
    <row r="56" spans="1:6" ht="38.25">
      <c r="A56" s="155">
        <v>21010300</v>
      </c>
      <c r="B56" s="156" t="s">
        <v>80</v>
      </c>
      <c r="C56" s="174">
        <f t="shared" si="0"/>
        <v>5000</v>
      </c>
      <c r="D56" s="174">
        <v>5000</v>
      </c>
      <c r="E56" s="174"/>
      <c r="F56" s="174"/>
    </row>
    <row r="57" spans="1:6" ht="15">
      <c r="A57" s="157">
        <v>21080000</v>
      </c>
      <c r="B57" s="158" t="s">
        <v>22</v>
      </c>
      <c r="C57" s="174">
        <f t="shared" si="0"/>
        <v>126000</v>
      </c>
      <c r="D57" s="174">
        <f>SUM(D58:D59)</f>
        <v>126000</v>
      </c>
      <c r="E57" s="174"/>
      <c r="F57" s="174"/>
    </row>
    <row r="58" spans="1:6" s="127" customFormat="1" ht="15">
      <c r="A58" s="159">
        <v>21081100</v>
      </c>
      <c r="B58" s="159" t="s">
        <v>18</v>
      </c>
      <c r="C58" s="174">
        <f t="shared" si="0"/>
        <v>24000</v>
      </c>
      <c r="D58" s="174">
        <v>24000</v>
      </c>
      <c r="E58" s="174"/>
      <c r="F58" s="174"/>
    </row>
    <row r="59" spans="1:6" s="127" customFormat="1" ht="38.25">
      <c r="A59" s="159">
        <v>21081500</v>
      </c>
      <c r="B59" s="159" t="s">
        <v>184</v>
      </c>
      <c r="C59" s="174">
        <f t="shared" si="0"/>
        <v>102000</v>
      </c>
      <c r="D59" s="178">
        <v>102000</v>
      </c>
      <c r="E59" s="173"/>
      <c r="F59" s="173"/>
    </row>
    <row r="60" spans="1:6" s="127" customFormat="1" ht="15">
      <c r="A60" s="160">
        <v>22010000</v>
      </c>
      <c r="B60" s="160" t="s">
        <v>114</v>
      </c>
      <c r="C60" s="178">
        <f t="shared" si="0"/>
        <v>1018800</v>
      </c>
      <c r="D60" s="178">
        <f>SUM(D61:D64)</f>
        <v>1018800</v>
      </c>
      <c r="E60" s="173"/>
      <c r="F60" s="173"/>
    </row>
    <row r="61" spans="1:6" ht="38.25">
      <c r="A61" s="159">
        <v>22010300</v>
      </c>
      <c r="B61" s="159" t="s">
        <v>185</v>
      </c>
      <c r="C61" s="178">
        <f t="shared" si="0"/>
        <v>12000</v>
      </c>
      <c r="D61" s="175">
        <v>12000</v>
      </c>
      <c r="E61" s="174"/>
      <c r="F61" s="174"/>
    </row>
    <row r="62" spans="1:6" s="127" customFormat="1" ht="15">
      <c r="A62" s="159">
        <v>22012500</v>
      </c>
      <c r="B62" s="159" t="s">
        <v>115</v>
      </c>
      <c r="C62" s="178">
        <f t="shared" si="0"/>
        <v>856800</v>
      </c>
      <c r="D62" s="174">
        <v>856800</v>
      </c>
      <c r="E62" s="173"/>
      <c r="F62" s="173"/>
    </row>
    <row r="63" spans="1:6" s="127" customFormat="1" ht="25.5">
      <c r="A63" s="159">
        <v>22012600</v>
      </c>
      <c r="B63" s="159" t="s">
        <v>116</v>
      </c>
      <c r="C63" s="178">
        <f t="shared" si="0"/>
        <v>150000</v>
      </c>
      <c r="D63" s="178">
        <v>150000</v>
      </c>
      <c r="E63" s="173"/>
      <c r="F63" s="173"/>
    </row>
    <row r="64" spans="1:6" s="127" customFormat="1" ht="65.25" customHeight="1" hidden="1">
      <c r="A64" s="159">
        <v>22012900</v>
      </c>
      <c r="B64" s="159" t="s">
        <v>117</v>
      </c>
      <c r="C64" s="178">
        <f t="shared" si="0"/>
        <v>0</v>
      </c>
      <c r="D64" s="178"/>
      <c r="E64" s="173"/>
      <c r="F64" s="173"/>
    </row>
    <row r="65" spans="1:6" s="127" customFormat="1" ht="12.75" customHeight="1">
      <c r="A65" s="161">
        <v>22090000</v>
      </c>
      <c r="B65" s="161" t="s">
        <v>19</v>
      </c>
      <c r="C65" s="173">
        <f t="shared" si="0"/>
        <v>306000</v>
      </c>
      <c r="D65" s="173">
        <f>SUM(D66:D67)</f>
        <v>306000</v>
      </c>
      <c r="E65" s="173">
        <f>SUM(E66:E67)</f>
        <v>0</v>
      </c>
      <c r="F65" s="173">
        <f>SUM(F66:F67)</f>
        <v>0</v>
      </c>
    </row>
    <row r="66" spans="1:6" ht="38.25">
      <c r="A66" s="162">
        <v>22090100</v>
      </c>
      <c r="B66" s="162" t="s">
        <v>20</v>
      </c>
      <c r="C66" s="174">
        <f t="shared" si="0"/>
        <v>283200</v>
      </c>
      <c r="D66" s="174">
        <v>283200</v>
      </c>
      <c r="E66" s="174"/>
      <c r="F66" s="174"/>
    </row>
    <row r="67" spans="1:6" ht="29.25" customHeight="1">
      <c r="A67" s="162">
        <v>22090400</v>
      </c>
      <c r="B67" s="162" t="s">
        <v>21</v>
      </c>
      <c r="C67" s="174">
        <f t="shared" si="0"/>
        <v>22800</v>
      </c>
      <c r="D67" s="174">
        <v>22800</v>
      </c>
      <c r="E67" s="174"/>
      <c r="F67" s="174"/>
    </row>
    <row r="68" spans="1:6" s="127" customFormat="1" ht="15">
      <c r="A68" s="161">
        <v>24060000</v>
      </c>
      <c r="B68" s="161" t="s">
        <v>81</v>
      </c>
      <c r="C68" s="173">
        <f t="shared" si="0"/>
        <v>12000</v>
      </c>
      <c r="D68" s="173">
        <f>D69+D70</f>
        <v>12000</v>
      </c>
      <c r="E68" s="173">
        <f>E69+E70</f>
        <v>0</v>
      </c>
      <c r="F68" s="173">
        <f>F69+F70</f>
        <v>0</v>
      </c>
    </row>
    <row r="69" spans="1:6" s="127" customFormat="1" ht="15">
      <c r="A69" s="163">
        <v>24060300</v>
      </c>
      <c r="B69" s="163" t="s">
        <v>22</v>
      </c>
      <c r="C69" s="178">
        <f t="shared" si="0"/>
        <v>12000</v>
      </c>
      <c r="D69" s="178">
        <v>12000</v>
      </c>
      <c r="E69" s="173"/>
      <c r="F69" s="173"/>
    </row>
    <row r="70" spans="1:6" ht="38.25" hidden="1">
      <c r="A70" s="155">
        <v>24062100</v>
      </c>
      <c r="B70" s="135" t="s">
        <v>49</v>
      </c>
      <c r="C70" s="174">
        <f t="shared" si="0"/>
        <v>0</v>
      </c>
      <c r="D70" s="174">
        <f>'[1]Доходи рік'!C66/1000</f>
        <v>0</v>
      </c>
      <c r="E70" s="174">
        <f>'[1]Доходи рік'!D66/1000</f>
        <v>0</v>
      </c>
      <c r="F70" s="174"/>
    </row>
    <row r="71" spans="1:6" s="141" customFormat="1" ht="15">
      <c r="A71" s="145">
        <v>25000000</v>
      </c>
      <c r="B71" s="145" t="s">
        <v>23</v>
      </c>
      <c r="C71" s="179">
        <f t="shared" si="0"/>
        <v>1371756.88</v>
      </c>
      <c r="D71" s="178">
        <f>D72+D77</f>
        <v>0</v>
      </c>
      <c r="E71" s="180">
        <f>E72+E77</f>
        <v>1371756.88</v>
      </c>
      <c r="F71" s="178">
        <f>F72+F77</f>
        <v>0</v>
      </c>
    </row>
    <row r="72" spans="1:6" s="127" customFormat="1" ht="27" customHeight="1">
      <c r="A72" s="150">
        <v>25010000</v>
      </c>
      <c r="B72" s="164" t="s">
        <v>24</v>
      </c>
      <c r="C72" s="173">
        <f t="shared" si="0"/>
        <v>1190355</v>
      </c>
      <c r="D72" s="173">
        <f>SUM(D73:D76)</f>
        <v>0</v>
      </c>
      <c r="E72" s="173">
        <f>SUM(E73:E76)</f>
        <v>1190355</v>
      </c>
      <c r="F72" s="173">
        <f>SUM(F73:F76)</f>
        <v>0</v>
      </c>
    </row>
    <row r="73" spans="1:6" ht="25.5">
      <c r="A73" s="135">
        <v>25010100</v>
      </c>
      <c r="B73" s="156" t="s">
        <v>25</v>
      </c>
      <c r="C73" s="174">
        <f t="shared" si="0"/>
        <v>1100000</v>
      </c>
      <c r="D73" s="174"/>
      <c r="E73" s="174">
        <v>1100000</v>
      </c>
      <c r="F73" s="174"/>
    </row>
    <row r="74" spans="1:6" ht="25.5">
      <c r="A74" s="135">
        <v>25010200</v>
      </c>
      <c r="B74" s="156" t="s">
        <v>26</v>
      </c>
      <c r="C74" s="174">
        <f t="shared" si="0"/>
        <v>90000</v>
      </c>
      <c r="D74" s="174"/>
      <c r="E74" s="174">
        <v>90000</v>
      </c>
      <c r="F74" s="174"/>
    </row>
    <row r="75" spans="1:6" ht="15">
      <c r="A75" s="8">
        <v>25010300</v>
      </c>
      <c r="B75" s="184" t="s">
        <v>293</v>
      </c>
      <c r="C75" s="174">
        <f t="shared" si="0"/>
        <v>100</v>
      </c>
      <c r="D75" s="174"/>
      <c r="E75" s="174">
        <v>100</v>
      </c>
      <c r="F75" s="174"/>
    </row>
    <row r="76" spans="1:6" ht="25.5">
      <c r="A76" s="8">
        <v>25010400</v>
      </c>
      <c r="B76" s="184" t="s">
        <v>294</v>
      </c>
      <c r="C76" s="174">
        <f t="shared" si="0"/>
        <v>255</v>
      </c>
      <c r="D76" s="174"/>
      <c r="E76" s="174">
        <v>255</v>
      </c>
      <c r="F76" s="174"/>
    </row>
    <row r="77" spans="1:6" s="127" customFormat="1" ht="15">
      <c r="A77" s="150">
        <v>25020000</v>
      </c>
      <c r="B77" s="164" t="s">
        <v>52</v>
      </c>
      <c r="C77" s="179">
        <f t="shared" si="0"/>
        <v>181401.88</v>
      </c>
      <c r="D77" s="173">
        <f>SUM(D78:D79)</f>
        <v>0</v>
      </c>
      <c r="E77" s="179">
        <f>SUM(E78:E79)</f>
        <v>181401.88</v>
      </c>
      <c r="F77" s="173">
        <f>SUM(F78:F79)</f>
        <v>0</v>
      </c>
    </row>
    <row r="78" spans="1:6" ht="15">
      <c r="A78" s="135">
        <v>25020100</v>
      </c>
      <c r="B78" s="156" t="s">
        <v>101</v>
      </c>
      <c r="C78" s="181">
        <f t="shared" si="0"/>
        <v>115871.88</v>
      </c>
      <c r="D78" s="174"/>
      <c r="E78" s="181">
        <v>115871.88</v>
      </c>
      <c r="F78" s="174"/>
    </row>
    <row r="79" spans="1:6" ht="38.25">
      <c r="A79" s="135">
        <v>25020200</v>
      </c>
      <c r="B79" s="156" t="s">
        <v>53</v>
      </c>
      <c r="C79" s="174">
        <f t="shared" si="0"/>
        <v>65530</v>
      </c>
      <c r="D79" s="174"/>
      <c r="E79" s="174">
        <v>65530</v>
      </c>
      <c r="F79" s="174"/>
    </row>
    <row r="80" spans="1:6" s="127" customFormat="1" ht="27">
      <c r="A80" s="145"/>
      <c r="B80" s="165" t="s">
        <v>178</v>
      </c>
      <c r="C80" s="179">
        <f t="shared" si="0"/>
        <v>28823916.88</v>
      </c>
      <c r="D80" s="173">
        <f>D11+D53</f>
        <v>27391660</v>
      </c>
      <c r="E80" s="179">
        <f>E11+E53</f>
        <v>1432256.88</v>
      </c>
      <c r="F80" s="173">
        <f>F11+F53</f>
        <v>0</v>
      </c>
    </row>
    <row r="81" spans="1:6" s="127" customFormat="1" ht="15.75">
      <c r="A81" s="145">
        <v>40000000</v>
      </c>
      <c r="B81" s="165" t="s">
        <v>179</v>
      </c>
      <c r="C81" s="173">
        <f t="shared" si="0"/>
        <v>17753351</v>
      </c>
      <c r="D81" s="173">
        <f>D82</f>
        <v>15208878</v>
      </c>
      <c r="E81" s="173">
        <f>E82</f>
        <v>2544473</v>
      </c>
      <c r="F81" s="173">
        <f>F82</f>
        <v>2544473</v>
      </c>
    </row>
    <row r="82" spans="1:6" s="127" customFormat="1" ht="15">
      <c r="A82" s="161">
        <v>41050000</v>
      </c>
      <c r="B82" s="161" t="s">
        <v>174</v>
      </c>
      <c r="C82" s="173">
        <f>SUM(D82:E82)</f>
        <v>17753351</v>
      </c>
      <c r="D82" s="173">
        <f>SUM(D83:D85)</f>
        <v>15208878</v>
      </c>
      <c r="E82" s="173">
        <f>SUM(E83:E85)</f>
        <v>2544473</v>
      </c>
      <c r="F82" s="173">
        <f>SUM(F83:F85)</f>
        <v>2544473</v>
      </c>
    </row>
    <row r="83" spans="1:6" ht="38.25">
      <c r="A83" s="162">
        <v>41051200</v>
      </c>
      <c r="B83" s="162" t="s">
        <v>292</v>
      </c>
      <c r="C83" s="174">
        <f t="shared" si="0"/>
        <v>15583</v>
      </c>
      <c r="D83" s="174">
        <v>15583</v>
      </c>
      <c r="E83" s="174"/>
      <c r="F83" s="174"/>
    </row>
    <row r="84" spans="1:6" ht="40.5" customHeight="1">
      <c r="A84" s="162">
        <v>41052500</v>
      </c>
      <c r="B84" s="162" t="s">
        <v>289</v>
      </c>
      <c r="C84" s="174">
        <f t="shared" si="0"/>
        <v>3053368</v>
      </c>
      <c r="D84" s="174">
        <v>508895</v>
      </c>
      <c r="E84" s="174">
        <v>2544473</v>
      </c>
      <c r="F84" s="174">
        <v>2544473</v>
      </c>
    </row>
    <row r="85" spans="1:6" ht="15">
      <c r="A85" s="162">
        <v>41053900</v>
      </c>
      <c r="B85" s="162" t="s">
        <v>169</v>
      </c>
      <c r="C85" s="174">
        <f t="shared" si="0"/>
        <v>14684400</v>
      </c>
      <c r="D85" s="174">
        <v>14684400</v>
      </c>
      <c r="E85" s="174"/>
      <c r="F85" s="174"/>
    </row>
    <row r="86" spans="1:6" s="127" customFormat="1" ht="15" customHeight="1">
      <c r="A86" s="160"/>
      <c r="B86" s="145" t="s">
        <v>82</v>
      </c>
      <c r="C86" s="179">
        <f t="shared" si="0"/>
        <v>46577267.88</v>
      </c>
      <c r="D86" s="173">
        <f>D11+D53+D82</f>
        <v>42600538</v>
      </c>
      <c r="E86" s="179">
        <f>E11+E53+E82</f>
        <v>3976729.88</v>
      </c>
      <c r="F86" s="173">
        <f>F11+F53+F82</f>
        <v>2544473</v>
      </c>
    </row>
    <row r="87" spans="1:6" s="127" customFormat="1" ht="24" customHeight="1" hidden="1">
      <c r="A87" s="166">
        <v>208400</v>
      </c>
      <c r="B87" s="167" t="s">
        <v>102</v>
      </c>
      <c r="C87" s="182">
        <f>SUM(D87:E87)</f>
        <v>0</v>
      </c>
      <c r="D87" s="183">
        <f>'[1]Доходи рік'!$C80/1000</f>
        <v>-621.47</v>
      </c>
      <c r="E87" s="183">
        <f>'[1]Доходи рік'!D80/1000</f>
        <v>621.47</v>
      </c>
      <c r="F87" s="182">
        <f>E87</f>
        <v>621.47</v>
      </c>
    </row>
    <row r="88" ht="1.5" customHeight="1"/>
    <row r="89" spans="2:6" ht="16.5" customHeight="1" thickBot="1">
      <c r="B89" s="168" t="s">
        <v>175</v>
      </c>
      <c r="C89" s="256"/>
      <c r="D89" s="256"/>
      <c r="E89" s="256" t="s">
        <v>176</v>
      </c>
      <c r="F89" s="256"/>
    </row>
    <row r="90" spans="2:6" ht="15">
      <c r="B90" s="169"/>
      <c r="C90" s="250" t="s">
        <v>100</v>
      </c>
      <c r="D90" s="250"/>
      <c r="E90" s="257" t="s">
        <v>27</v>
      </c>
      <c r="F90" s="257"/>
    </row>
  </sheetData>
  <sheetProtection/>
  <mergeCells count="15">
    <mergeCell ref="C1:F1"/>
    <mergeCell ref="C2:F2"/>
    <mergeCell ref="C3:F3"/>
    <mergeCell ref="C89:D89"/>
    <mergeCell ref="E7:F7"/>
    <mergeCell ref="E8:F8"/>
    <mergeCell ref="D8:D9"/>
    <mergeCell ref="C90:D90"/>
    <mergeCell ref="A5:F5"/>
    <mergeCell ref="A6:F6"/>
    <mergeCell ref="A8:A9"/>
    <mergeCell ref="B8:B9"/>
    <mergeCell ref="C8:C9"/>
    <mergeCell ref="E89:F89"/>
    <mergeCell ref="E90:F90"/>
  </mergeCells>
  <printOptions/>
  <pageMargins left="1.299212598425197" right="0.31496062992125984" top="0.9448818897637796" bottom="0.5511811023622047" header="0.31496062992125984" footer="0.31496062992125984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3" width="10.28125" style="1" customWidth="1"/>
    <col min="4" max="4" width="11.421875" style="1" customWidth="1"/>
    <col min="5" max="5" width="11.57421875" style="1" customWidth="1"/>
    <col min="6" max="6" width="11.421875" style="1" customWidth="1"/>
    <col min="7" max="16384" width="9.140625" style="1" customWidth="1"/>
  </cols>
  <sheetData>
    <row r="1" spans="3:6" ht="13.5" customHeight="1">
      <c r="C1" s="314" t="s">
        <v>362</v>
      </c>
      <c r="D1" s="314"/>
      <c r="E1" s="314"/>
      <c r="F1" s="314"/>
    </row>
    <row r="2" spans="3:6" ht="13.5" customHeight="1">
      <c r="C2" s="314" t="s">
        <v>371</v>
      </c>
      <c r="D2" s="314"/>
      <c r="E2" s="314"/>
      <c r="F2" s="314"/>
    </row>
    <row r="3" spans="3:6" ht="13.5" customHeight="1">
      <c r="C3" s="314" t="s">
        <v>372</v>
      </c>
      <c r="D3" s="314"/>
      <c r="E3" s="314"/>
      <c r="F3" s="314"/>
    </row>
    <row r="4" ht="12" customHeight="1"/>
    <row r="5" ht="13.5" hidden="1"/>
    <row r="6" spans="1:6" ht="15">
      <c r="A6" s="268" t="s">
        <v>86</v>
      </c>
      <c r="B6" s="268"/>
      <c r="C6" s="268"/>
      <c r="D6" s="268"/>
      <c r="E6" s="268"/>
      <c r="F6" s="268"/>
    </row>
    <row r="7" spans="1:6" ht="15">
      <c r="A7" s="268" t="s">
        <v>186</v>
      </c>
      <c r="B7" s="268"/>
      <c r="C7" s="268"/>
      <c r="D7" s="268"/>
      <c r="E7" s="268"/>
      <c r="F7" s="268"/>
    </row>
    <row r="8" spans="1:6" ht="13.5">
      <c r="A8" s="269"/>
      <c r="B8" s="269"/>
      <c r="C8" s="269"/>
      <c r="D8" s="269"/>
      <c r="E8" s="269"/>
      <c r="F8" s="269"/>
    </row>
    <row r="9" ht="3" customHeight="1" hidden="1"/>
    <row r="10" ht="13.5" hidden="1"/>
    <row r="11" ht="13.5" hidden="1"/>
    <row r="12" spans="5:6" ht="13.5">
      <c r="E12" s="267" t="s">
        <v>193</v>
      </c>
      <c r="F12" s="267"/>
    </row>
    <row r="13" spans="1:6" ht="13.5" customHeight="1">
      <c r="A13" s="265" t="s">
        <v>1</v>
      </c>
      <c r="B13" s="265" t="s">
        <v>188</v>
      </c>
      <c r="C13" s="265" t="s">
        <v>30</v>
      </c>
      <c r="D13" s="265" t="s">
        <v>2</v>
      </c>
      <c r="E13" s="263" t="s">
        <v>3</v>
      </c>
      <c r="F13" s="264"/>
    </row>
    <row r="14" spans="1:6" ht="40.5">
      <c r="A14" s="266"/>
      <c r="B14" s="266"/>
      <c r="C14" s="266"/>
      <c r="D14" s="266"/>
      <c r="E14" s="28" t="s">
        <v>30</v>
      </c>
      <c r="F14" s="28" t="s">
        <v>187</v>
      </c>
    </row>
    <row r="15" spans="1:6" s="61" customFormat="1" ht="13.5">
      <c r="A15" s="60">
        <v>1</v>
      </c>
      <c r="B15" s="60">
        <v>2</v>
      </c>
      <c r="C15" s="60">
        <v>3</v>
      </c>
      <c r="D15" s="60">
        <v>4</v>
      </c>
      <c r="E15" s="64">
        <v>5</v>
      </c>
      <c r="F15" s="64">
        <v>6</v>
      </c>
    </row>
    <row r="16" spans="1:6" s="61" customFormat="1" ht="13.5">
      <c r="A16" s="270" t="s">
        <v>189</v>
      </c>
      <c r="B16" s="271"/>
      <c r="C16" s="271"/>
      <c r="D16" s="271"/>
      <c r="E16" s="271"/>
      <c r="F16" s="272"/>
    </row>
    <row r="17" spans="1:6" s="29" customFormat="1" ht="15.75">
      <c r="A17" s="33"/>
      <c r="B17" s="34" t="s">
        <v>87</v>
      </c>
      <c r="C17" s="101">
        <f>C25</f>
        <v>5239923</v>
      </c>
      <c r="D17" s="101">
        <f>D25</f>
        <v>-4095841</v>
      </c>
      <c r="E17" s="101">
        <f>E25</f>
        <v>9335764</v>
      </c>
      <c r="F17" s="101">
        <f>F25</f>
        <v>9195517</v>
      </c>
    </row>
    <row r="18" spans="1:6" s="29" customFormat="1" ht="28.5" hidden="1">
      <c r="A18" s="35">
        <v>400000</v>
      </c>
      <c r="B18" s="36" t="s">
        <v>88</v>
      </c>
      <c r="C18" s="101">
        <f>C19</f>
        <v>0</v>
      </c>
      <c r="D18" s="101">
        <f>D19</f>
        <v>0</v>
      </c>
      <c r="E18" s="101">
        <f>E19</f>
        <v>0</v>
      </c>
      <c r="F18" s="101">
        <f>F19</f>
        <v>0</v>
      </c>
    </row>
    <row r="19" spans="1:6" ht="15" hidden="1">
      <c r="A19" s="37">
        <v>401000</v>
      </c>
      <c r="B19" s="38" t="s">
        <v>89</v>
      </c>
      <c r="C19" s="102"/>
      <c r="D19" s="102"/>
      <c r="E19" s="102"/>
      <c r="F19" s="102"/>
    </row>
    <row r="20" spans="1:6" s="29" customFormat="1" ht="15" hidden="1">
      <c r="A20" s="39">
        <v>401100</v>
      </c>
      <c r="B20" s="40" t="s">
        <v>90</v>
      </c>
      <c r="C20" s="101"/>
      <c r="D20" s="101"/>
      <c r="E20" s="101"/>
      <c r="F20" s="101"/>
    </row>
    <row r="21" spans="1:6" ht="15" hidden="1">
      <c r="A21" s="39">
        <v>401200</v>
      </c>
      <c r="B21" s="40" t="s">
        <v>91</v>
      </c>
      <c r="C21" s="102"/>
      <c r="D21" s="102"/>
      <c r="E21" s="102"/>
      <c r="F21" s="102"/>
    </row>
    <row r="22" spans="1:6" s="29" customFormat="1" ht="15" customHeight="1" hidden="1">
      <c r="A22" s="37">
        <v>402000</v>
      </c>
      <c r="B22" s="38" t="s">
        <v>92</v>
      </c>
      <c r="C22" s="101"/>
      <c r="D22" s="101"/>
      <c r="E22" s="101"/>
      <c r="F22" s="101"/>
    </row>
    <row r="23" spans="1:6" s="29" customFormat="1" ht="15" hidden="1">
      <c r="A23" s="39">
        <v>402100</v>
      </c>
      <c r="B23" s="40" t="s">
        <v>93</v>
      </c>
      <c r="C23" s="101"/>
      <c r="D23" s="101"/>
      <c r="E23" s="101"/>
      <c r="F23" s="101"/>
    </row>
    <row r="24" spans="1:6" s="30" customFormat="1" ht="15" hidden="1">
      <c r="A24" s="39">
        <v>402200</v>
      </c>
      <c r="B24" s="40" t="s">
        <v>94</v>
      </c>
      <c r="C24" s="103"/>
      <c r="D24" s="103"/>
      <c r="E24" s="103"/>
      <c r="F24" s="103"/>
    </row>
    <row r="25" spans="1:6" s="48" customFormat="1" ht="14.25">
      <c r="A25" s="35">
        <v>200000</v>
      </c>
      <c r="B25" s="36" t="s">
        <v>112</v>
      </c>
      <c r="C25" s="102">
        <f>D25+E25</f>
        <v>5239923</v>
      </c>
      <c r="D25" s="104">
        <f>D28+D26</f>
        <v>-4095841</v>
      </c>
      <c r="E25" s="104">
        <f>E28+E26</f>
        <v>9335764</v>
      </c>
      <c r="F25" s="104">
        <f>F28+F26</f>
        <v>9195517</v>
      </c>
    </row>
    <row r="26" spans="1:6" s="48" customFormat="1" ht="45">
      <c r="A26" s="37">
        <v>205000</v>
      </c>
      <c r="B26" s="38" t="s">
        <v>260</v>
      </c>
      <c r="C26" s="103">
        <f>D26+E26</f>
        <v>124992</v>
      </c>
      <c r="D26" s="103">
        <f>D27</f>
        <v>0</v>
      </c>
      <c r="E26" s="103">
        <f>E27</f>
        <v>124992</v>
      </c>
      <c r="F26" s="103">
        <f>F27</f>
        <v>0</v>
      </c>
    </row>
    <row r="27" spans="1:6" s="48" customFormat="1" ht="15">
      <c r="A27" s="39">
        <v>205100</v>
      </c>
      <c r="B27" s="40" t="s">
        <v>83</v>
      </c>
      <c r="C27" s="102">
        <f>D27+E27</f>
        <v>124992</v>
      </c>
      <c r="D27" s="104"/>
      <c r="E27" s="104">
        <v>124992</v>
      </c>
      <c r="F27" s="104"/>
    </row>
    <row r="28" spans="1:6" s="30" customFormat="1" ht="30">
      <c r="A28" s="37">
        <v>208000</v>
      </c>
      <c r="B28" s="38" t="s">
        <v>113</v>
      </c>
      <c r="C28" s="102">
        <f>D28+E28</f>
        <v>5114931</v>
      </c>
      <c r="D28" s="103">
        <f>SUM(D29:D30)</f>
        <v>-4095841</v>
      </c>
      <c r="E28" s="103">
        <f>SUM(E29:E30)</f>
        <v>9210772</v>
      </c>
      <c r="F28" s="103">
        <f>SUM(F29:F30)</f>
        <v>9195517</v>
      </c>
    </row>
    <row r="29" spans="1:6" s="30" customFormat="1" ht="15">
      <c r="A29" s="39">
        <v>208100</v>
      </c>
      <c r="B29" s="40" t="s">
        <v>83</v>
      </c>
      <c r="C29" s="102">
        <f>D29+E29</f>
        <v>5114931</v>
      </c>
      <c r="D29" s="103">
        <v>5008129</v>
      </c>
      <c r="E29" s="102">
        <v>106802</v>
      </c>
      <c r="F29" s="103">
        <v>91547</v>
      </c>
    </row>
    <row r="30" spans="1:6" ht="45">
      <c r="A30" s="39">
        <v>208400</v>
      </c>
      <c r="B30" s="40" t="s">
        <v>102</v>
      </c>
      <c r="C30" s="102">
        <f>D30+E30</f>
        <v>0</v>
      </c>
      <c r="D30" s="102">
        <f>-'додаток 1'!D86+'додаток 3'!E77-D29</f>
        <v>-9103970</v>
      </c>
      <c r="E30" s="102">
        <f>-D30</f>
        <v>9103970</v>
      </c>
      <c r="F30" s="102">
        <f>E30</f>
        <v>9103970</v>
      </c>
    </row>
    <row r="31" spans="1:6" ht="15.75">
      <c r="A31" s="65" t="s">
        <v>191</v>
      </c>
      <c r="B31" s="34" t="s">
        <v>87</v>
      </c>
      <c r="C31" s="101">
        <f>C17</f>
        <v>5239923</v>
      </c>
      <c r="D31" s="101">
        <f>D17</f>
        <v>-4095841</v>
      </c>
      <c r="E31" s="101">
        <f>E17</f>
        <v>9335764</v>
      </c>
      <c r="F31" s="101">
        <f>F17</f>
        <v>9195517</v>
      </c>
    </row>
    <row r="32" spans="1:6" ht="15">
      <c r="A32" s="273" t="s">
        <v>190</v>
      </c>
      <c r="B32" s="274"/>
      <c r="C32" s="274"/>
      <c r="D32" s="274"/>
      <c r="E32" s="274"/>
      <c r="F32" s="275"/>
    </row>
    <row r="33" spans="1:6" ht="28.5">
      <c r="A33" s="35">
        <v>600000</v>
      </c>
      <c r="B33" s="36" t="s">
        <v>84</v>
      </c>
      <c r="C33" s="62">
        <f>C34+C37</f>
        <v>5239923</v>
      </c>
      <c r="D33" s="62">
        <f>D34+D37</f>
        <v>-4095841</v>
      </c>
      <c r="E33" s="62">
        <f>E34+E37</f>
        <v>9335764</v>
      </c>
      <c r="F33" s="62">
        <f>F34+F37</f>
        <v>9195517</v>
      </c>
    </row>
    <row r="34" spans="1:6" s="29" customFormat="1" ht="45">
      <c r="A34" s="37">
        <v>601000</v>
      </c>
      <c r="B34" s="38" t="s">
        <v>95</v>
      </c>
      <c r="C34" s="63">
        <f>C35</f>
        <v>0</v>
      </c>
      <c r="D34" s="63">
        <f>D35</f>
        <v>0</v>
      </c>
      <c r="E34" s="63">
        <f>E35</f>
        <v>0</v>
      </c>
      <c r="F34" s="63">
        <f>F35</f>
        <v>0</v>
      </c>
    </row>
    <row r="35" spans="1:6" ht="30">
      <c r="A35" s="39">
        <v>601200</v>
      </c>
      <c r="B35" s="40" t="s">
        <v>96</v>
      </c>
      <c r="C35" s="62"/>
      <c r="D35" s="62"/>
      <c r="E35" s="62"/>
      <c r="F35" s="62"/>
    </row>
    <row r="36" spans="1:6" ht="15">
      <c r="A36" s="39">
        <v>601220</v>
      </c>
      <c r="B36" s="40" t="s">
        <v>97</v>
      </c>
      <c r="C36" s="62"/>
      <c r="D36" s="62"/>
      <c r="E36" s="62"/>
      <c r="F36" s="62"/>
    </row>
    <row r="37" spans="1:6" ht="15">
      <c r="A37" s="37">
        <v>602000</v>
      </c>
      <c r="B37" s="38" t="s">
        <v>85</v>
      </c>
      <c r="C37" s="62">
        <f>C38+C39</f>
        <v>5239923</v>
      </c>
      <c r="D37" s="62">
        <f>D38+D39</f>
        <v>-4095841</v>
      </c>
      <c r="E37" s="62">
        <f>E38+E39</f>
        <v>9335764</v>
      </c>
      <c r="F37" s="62">
        <f>F38+F39</f>
        <v>9195517</v>
      </c>
    </row>
    <row r="38" spans="1:6" ht="15">
      <c r="A38" s="39">
        <v>602100</v>
      </c>
      <c r="B38" s="40" t="s">
        <v>83</v>
      </c>
      <c r="C38" s="62">
        <f>E38+D38</f>
        <v>5239923</v>
      </c>
      <c r="D38" s="62">
        <f>D29</f>
        <v>5008129</v>
      </c>
      <c r="E38" s="62">
        <f>E26+E29</f>
        <v>231794</v>
      </c>
      <c r="F38" s="62">
        <f>F26+F29</f>
        <v>91547</v>
      </c>
    </row>
    <row r="39" spans="1:6" ht="45">
      <c r="A39" s="39">
        <v>602400</v>
      </c>
      <c r="B39" s="40" t="s">
        <v>102</v>
      </c>
      <c r="C39" s="62">
        <f>SUM(D39:E39)</f>
        <v>0</v>
      </c>
      <c r="D39" s="62">
        <f>D30</f>
        <v>-9103970</v>
      </c>
      <c r="E39" s="62">
        <f>E30</f>
        <v>9103970</v>
      </c>
      <c r="F39" s="62">
        <f>E39</f>
        <v>9103970</v>
      </c>
    </row>
    <row r="40" spans="1:6" ht="15.75">
      <c r="A40" s="65" t="s">
        <v>191</v>
      </c>
      <c r="B40" s="34" t="s">
        <v>87</v>
      </c>
      <c r="C40" s="62">
        <f>C33</f>
        <v>5239923</v>
      </c>
      <c r="D40" s="62">
        <f>D33</f>
        <v>-4095841</v>
      </c>
      <c r="E40" s="62">
        <f>E33</f>
        <v>9335764</v>
      </c>
      <c r="F40" s="62">
        <f>F33</f>
        <v>9195517</v>
      </c>
    </row>
    <row r="41" spans="1:6" ht="13.5">
      <c r="A41" s="31"/>
      <c r="B41" s="31"/>
      <c r="C41" s="32"/>
      <c r="D41" s="31"/>
      <c r="E41" s="31"/>
      <c r="F41" s="31"/>
    </row>
    <row r="44" spans="1:6" ht="13.5">
      <c r="A44" s="261" t="s">
        <v>177</v>
      </c>
      <c r="B44" s="261"/>
      <c r="C44" s="261"/>
      <c r="D44" s="261"/>
      <c r="E44" s="261"/>
      <c r="F44" s="261"/>
    </row>
  </sheetData>
  <sheetProtection/>
  <mergeCells count="15">
    <mergeCell ref="A44:F44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  <mergeCell ref="A16:F16"/>
    <mergeCell ref="A32:F32"/>
  </mergeCells>
  <printOptions/>
  <pageMargins left="1.299212598425197" right="0.31496062992125984" top="0.9448818897637796" bottom="0.5511811023622047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PageLayoutView="0" workbookViewId="0" topLeftCell="A1">
      <selection activeCell="R10" sqref="R10"/>
    </sheetView>
  </sheetViews>
  <sheetFormatPr defaultColWidth="11.7109375" defaultRowHeight="15"/>
  <cols>
    <col min="1" max="1" width="8.28125" style="2" customWidth="1"/>
    <col min="2" max="2" width="7.28125" style="2" customWidth="1"/>
    <col min="3" max="3" width="6.57421875" style="2" customWidth="1"/>
    <col min="4" max="4" width="27.00390625" style="2" customWidth="1"/>
    <col min="5" max="8" width="8.28125" style="2" customWidth="1"/>
    <col min="9" max="9" width="4.421875" style="2" customWidth="1"/>
    <col min="10" max="10" width="10.00390625" style="2" customWidth="1"/>
    <col min="11" max="11" width="8.00390625" style="2" customWidth="1"/>
    <col min="12" max="12" width="9.140625" style="2" customWidth="1"/>
    <col min="13" max="13" width="6.7109375" style="2" customWidth="1"/>
    <col min="14" max="14" width="4.851562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5:16" ht="13.5" customHeight="1">
      <c r="O1" s="315" t="s">
        <v>363</v>
      </c>
      <c r="P1" s="315"/>
    </row>
    <row r="2" spans="12:16" ht="13.5" customHeight="1">
      <c r="L2" s="315" t="s">
        <v>373</v>
      </c>
      <c r="M2" s="315"/>
      <c r="N2" s="315"/>
      <c r="O2" s="315"/>
      <c r="P2" s="315"/>
    </row>
    <row r="3" spans="12:16" ht="0.75" customHeight="1">
      <c r="L3" s="289"/>
      <c r="M3" s="289"/>
      <c r="N3" s="289"/>
      <c r="O3" s="289"/>
      <c r="P3" s="289"/>
    </row>
    <row r="4" spans="12:16" ht="3.75" customHeight="1" hidden="1">
      <c r="L4" s="289"/>
      <c r="M4" s="289"/>
      <c r="N4" s="289"/>
      <c r="O4" s="289"/>
      <c r="P4" s="289"/>
    </row>
    <row r="5" spans="2:16" ht="14.25">
      <c r="B5" s="290" t="s">
        <v>98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2:16" ht="14.25">
      <c r="B6" s="290" t="s">
        <v>192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ht="2.25" customHeight="1"/>
    <row r="8" ht="13.5">
      <c r="P8" s="2" t="s">
        <v>182</v>
      </c>
    </row>
    <row r="9" spans="1:16" s="7" customFormat="1" ht="13.5" customHeight="1">
      <c r="A9" s="280" t="s">
        <v>196</v>
      </c>
      <c r="B9" s="280" t="s">
        <v>194</v>
      </c>
      <c r="C9" s="280" t="s">
        <v>195</v>
      </c>
      <c r="D9" s="277" t="s">
        <v>197</v>
      </c>
      <c r="E9" s="283" t="s">
        <v>29</v>
      </c>
      <c r="F9" s="288"/>
      <c r="G9" s="288"/>
      <c r="H9" s="288"/>
      <c r="I9" s="284"/>
      <c r="J9" s="283" t="s">
        <v>37</v>
      </c>
      <c r="K9" s="288"/>
      <c r="L9" s="288"/>
      <c r="M9" s="288"/>
      <c r="N9" s="288"/>
      <c r="O9" s="288"/>
      <c r="P9" s="277" t="s">
        <v>36</v>
      </c>
    </row>
    <row r="10" spans="1:16" s="7" customFormat="1" ht="12.75" customHeight="1">
      <c r="A10" s="281"/>
      <c r="B10" s="281"/>
      <c r="C10" s="281"/>
      <c r="D10" s="278"/>
      <c r="E10" s="280" t="s">
        <v>180</v>
      </c>
      <c r="F10" s="285" t="s">
        <v>34</v>
      </c>
      <c r="G10" s="283" t="s">
        <v>31</v>
      </c>
      <c r="H10" s="284"/>
      <c r="I10" s="285" t="s">
        <v>35</v>
      </c>
      <c r="J10" s="280" t="s">
        <v>180</v>
      </c>
      <c r="K10" s="280" t="s">
        <v>198</v>
      </c>
      <c r="L10" s="285" t="s">
        <v>34</v>
      </c>
      <c r="M10" s="283" t="s">
        <v>31</v>
      </c>
      <c r="N10" s="284"/>
      <c r="O10" s="285" t="s">
        <v>35</v>
      </c>
      <c r="P10" s="278"/>
    </row>
    <row r="11" spans="1:16" s="7" customFormat="1" ht="12.75" customHeight="1">
      <c r="A11" s="281"/>
      <c r="B11" s="281"/>
      <c r="C11" s="281"/>
      <c r="D11" s="278"/>
      <c r="E11" s="281"/>
      <c r="F11" s="286"/>
      <c r="G11" s="280" t="s">
        <v>32</v>
      </c>
      <c r="H11" s="280" t="s">
        <v>33</v>
      </c>
      <c r="I11" s="286"/>
      <c r="J11" s="281"/>
      <c r="K11" s="281"/>
      <c r="L11" s="286"/>
      <c r="M11" s="280" t="s">
        <v>32</v>
      </c>
      <c r="N11" s="280" t="s">
        <v>33</v>
      </c>
      <c r="O11" s="286"/>
      <c r="P11" s="278"/>
    </row>
    <row r="12" spans="1:16" s="7" customFormat="1" ht="85.5" customHeight="1">
      <c r="A12" s="282"/>
      <c r="B12" s="282"/>
      <c r="C12" s="282"/>
      <c r="D12" s="279"/>
      <c r="E12" s="282"/>
      <c r="F12" s="287"/>
      <c r="G12" s="282"/>
      <c r="H12" s="282"/>
      <c r="I12" s="287"/>
      <c r="J12" s="282"/>
      <c r="K12" s="282"/>
      <c r="L12" s="287"/>
      <c r="M12" s="282"/>
      <c r="N12" s="282"/>
      <c r="O12" s="287"/>
      <c r="P12" s="279"/>
    </row>
    <row r="13" spans="1:16" s="73" customFormat="1" ht="28.5" customHeight="1">
      <c r="A13" s="70" t="s">
        <v>209</v>
      </c>
      <c r="B13" s="71"/>
      <c r="C13" s="71"/>
      <c r="D13" s="71" t="s">
        <v>208</v>
      </c>
      <c r="E13" s="72">
        <f>E77</f>
        <v>38504697</v>
      </c>
      <c r="F13" s="72">
        <f aca="true" t="shared" si="0" ref="F13:P13">F77</f>
        <v>38504697</v>
      </c>
      <c r="G13" s="72">
        <f t="shared" si="0"/>
        <v>22114180</v>
      </c>
      <c r="H13" s="72">
        <f t="shared" si="0"/>
        <v>6258806</v>
      </c>
      <c r="I13" s="72">
        <f t="shared" si="0"/>
        <v>0</v>
      </c>
      <c r="J13" s="120">
        <f t="shared" si="0"/>
        <v>13312493.88</v>
      </c>
      <c r="K13" s="72">
        <f t="shared" si="0"/>
        <v>11739990</v>
      </c>
      <c r="L13" s="120">
        <f t="shared" si="0"/>
        <v>1458685.8800000001</v>
      </c>
      <c r="M13" s="72">
        <f t="shared" si="0"/>
        <v>65230</v>
      </c>
      <c r="N13" s="72">
        <f t="shared" si="0"/>
        <v>0</v>
      </c>
      <c r="O13" s="72">
        <f t="shared" si="0"/>
        <v>11853808</v>
      </c>
      <c r="P13" s="120">
        <f t="shared" si="0"/>
        <v>51817190.879999995</v>
      </c>
    </row>
    <row r="14" spans="1:16" s="5" customFormat="1" ht="14.25">
      <c r="A14" s="50" t="s">
        <v>246</v>
      </c>
      <c r="B14" s="50" t="s">
        <v>107</v>
      </c>
      <c r="C14" s="50"/>
      <c r="D14" s="51" t="s">
        <v>38</v>
      </c>
      <c r="E14" s="66">
        <f>SUM(E15:E16)</f>
        <v>9618770</v>
      </c>
      <c r="F14" s="66">
        <f>SUM(F15:F16)</f>
        <v>9618770</v>
      </c>
      <c r="G14" s="66">
        <f aca="true" t="shared" si="1" ref="G14:P14">SUM(G15:G16)</f>
        <v>7967040</v>
      </c>
      <c r="H14" s="66">
        <f t="shared" si="1"/>
        <v>392520</v>
      </c>
      <c r="I14" s="66">
        <f t="shared" si="1"/>
        <v>0</v>
      </c>
      <c r="J14" s="66">
        <f t="shared" si="1"/>
        <v>1500855</v>
      </c>
      <c r="K14" s="66">
        <f t="shared" si="1"/>
        <v>1500000</v>
      </c>
      <c r="L14" s="66">
        <f t="shared" si="1"/>
        <v>855</v>
      </c>
      <c r="M14" s="66">
        <f t="shared" si="1"/>
        <v>0</v>
      </c>
      <c r="N14" s="66">
        <f t="shared" si="1"/>
        <v>0</v>
      </c>
      <c r="O14" s="66">
        <f t="shared" si="1"/>
        <v>1500000</v>
      </c>
      <c r="P14" s="66">
        <f t="shared" si="1"/>
        <v>11119625</v>
      </c>
    </row>
    <row r="15" spans="1:16" ht="89.25">
      <c r="A15" s="18" t="s">
        <v>210</v>
      </c>
      <c r="B15" s="18" t="s">
        <v>138</v>
      </c>
      <c r="C15" s="18" t="s">
        <v>99</v>
      </c>
      <c r="D15" s="54" t="s">
        <v>142</v>
      </c>
      <c r="E15" s="67">
        <f>F15</f>
        <v>9452570</v>
      </c>
      <c r="F15" s="67">
        <v>9452570</v>
      </c>
      <c r="G15" s="67">
        <v>7967040</v>
      </c>
      <c r="H15" s="67">
        <v>392520</v>
      </c>
      <c r="I15" s="67"/>
      <c r="J15" s="67">
        <f>O15+L15</f>
        <v>1500855</v>
      </c>
      <c r="K15" s="67">
        <f>'додаток 5'!H32</f>
        <v>1500000</v>
      </c>
      <c r="L15" s="67">
        <v>855</v>
      </c>
      <c r="M15" s="67"/>
      <c r="N15" s="67"/>
      <c r="O15" s="67">
        <f>K15</f>
        <v>1500000</v>
      </c>
      <c r="P15" s="67">
        <f>E15+J15</f>
        <v>10953425</v>
      </c>
    </row>
    <row r="16" spans="1:16" ht="25.5">
      <c r="A16" s="18" t="s">
        <v>305</v>
      </c>
      <c r="B16" s="18" t="s">
        <v>111</v>
      </c>
      <c r="C16" s="18" t="s">
        <v>121</v>
      </c>
      <c r="D16" s="54" t="s">
        <v>143</v>
      </c>
      <c r="E16" s="67">
        <f>F16</f>
        <v>166200</v>
      </c>
      <c r="F16" s="67">
        <v>166200</v>
      </c>
      <c r="G16" s="67"/>
      <c r="H16" s="67"/>
      <c r="I16" s="67"/>
      <c r="J16" s="67">
        <f>O16</f>
        <v>0</v>
      </c>
      <c r="K16" s="67"/>
      <c r="L16" s="67"/>
      <c r="M16" s="67"/>
      <c r="N16" s="67"/>
      <c r="O16" s="67"/>
      <c r="P16" s="67">
        <f>E16+J16</f>
        <v>166200</v>
      </c>
    </row>
    <row r="17" spans="1:16" ht="4.5" customHeight="1">
      <c r="A17" s="18"/>
      <c r="B17" s="18"/>
      <c r="C17" s="18"/>
      <c r="D17" s="10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s="5" customFormat="1" ht="14.25">
      <c r="A18" s="50" t="s">
        <v>245</v>
      </c>
      <c r="B18" s="50" t="s">
        <v>108</v>
      </c>
      <c r="C18" s="50"/>
      <c r="D18" s="51" t="s">
        <v>39</v>
      </c>
      <c r="E18" s="66">
        <f>E19</f>
        <v>16611503</v>
      </c>
      <c r="F18" s="66">
        <f>F19</f>
        <v>16611503</v>
      </c>
      <c r="G18" s="66">
        <f aca="true" t="shared" si="2" ref="G18:P18">G19</f>
        <v>12257350</v>
      </c>
      <c r="H18" s="66">
        <f t="shared" si="2"/>
        <v>3760346</v>
      </c>
      <c r="I18" s="66"/>
      <c r="J18" s="118">
        <f t="shared" si="2"/>
        <v>1940276.08</v>
      </c>
      <c r="K18" s="66">
        <f t="shared" si="2"/>
        <v>600000</v>
      </c>
      <c r="L18" s="118">
        <f t="shared" si="2"/>
        <v>1256276.08</v>
      </c>
      <c r="M18" s="66">
        <f t="shared" si="2"/>
        <v>0</v>
      </c>
      <c r="N18" s="66">
        <f t="shared" si="2"/>
        <v>0</v>
      </c>
      <c r="O18" s="66">
        <f t="shared" si="2"/>
        <v>684000</v>
      </c>
      <c r="P18" s="118">
        <f t="shared" si="2"/>
        <v>18551779.08</v>
      </c>
    </row>
    <row r="19" spans="1:16" ht="13.5">
      <c r="A19" s="18" t="s">
        <v>211</v>
      </c>
      <c r="B19" s="18" t="s">
        <v>123</v>
      </c>
      <c r="C19" s="18" t="s">
        <v>103</v>
      </c>
      <c r="D19" s="10" t="s">
        <v>144</v>
      </c>
      <c r="E19" s="67">
        <f>F19</f>
        <v>16611503</v>
      </c>
      <c r="F19" s="67">
        <v>16611503</v>
      </c>
      <c r="G19" s="67">
        <v>12257350</v>
      </c>
      <c r="H19" s="67">
        <v>3760346</v>
      </c>
      <c r="I19" s="67"/>
      <c r="J19" s="119">
        <f>L19+O19</f>
        <v>1940276.08</v>
      </c>
      <c r="K19" s="67">
        <f>'додаток 5'!H13</f>
        <v>600000</v>
      </c>
      <c r="L19" s="119">
        <v>1256276.08</v>
      </c>
      <c r="M19" s="67"/>
      <c r="N19" s="67"/>
      <c r="O19" s="67">
        <f>K19+84000</f>
        <v>684000</v>
      </c>
      <c r="P19" s="119">
        <f>E19+J19</f>
        <v>18551779.08</v>
      </c>
    </row>
    <row r="20" spans="1:16" ht="5.25" customHeight="1">
      <c r="A20" s="18"/>
      <c r="B20" s="18"/>
      <c r="C20" s="18"/>
      <c r="D20" s="10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5" customFormat="1" ht="24">
      <c r="A21" s="50" t="s">
        <v>247</v>
      </c>
      <c r="B21" s="50" t="s">
        <v>132</v>
      </c>
      <c r="C21" s="50"/>
      <c r="D21" s="51" t="s">
        <v>40</v>
      </c>
      <c r="E21" s="66">
        <f>SUM(E22:E24)</f>
        <v>500230</v>
      </c>
      <c r="F21" s="66">
        <f>SUM(F22:F24)</f>
        <v>500230</v>
      </c>
      <c r="G21" s="66">
        <f>SUM(G22:G24)</f>
        <v>65230</v>
      </c>
      <c r="H21" s="66">
        <f>SUM(H22:H24)</f>
        <v>0</v>
      </c>
      <c r="I21" s="66"/>
      <c r="J21" s="66">
        <f>SUM(J22:J24)</f>
        <v>65230</v>
      </c>
      <c r="K21" s="66"/>
      <c r="L21" s="66">
        <f>SUM(L22:L24)</f>
        <v>65230</v>
      </c>
      <c r="M21" s="66">
        <f>SUM(M22:M24)</f>
        <v>65230</v>
      </c>
      <c r="N21" s="66">
        <f>SUM(N22:N24)</f>
        <v>0</v>
      </c>
      <c r="O21" s="66">
        <f>SUM(O22:O24)</f>
        <v>0</v>
      </c>
      <c r="P21" s="68">
        <f>E21+J21</f>
        <v>565460</v>
      </c>
    </row>
    <row r="22" spans="1:16" ht="60" customHeight="1">
      <c r="A22" s="18" t="s">
        <v>212</v>
      </c>
      <c r="B22" s="18" t="s">
        <v>145</v>
      </c>
      <c r="C22" s="18" t="s">
        <v>124</v>
      </c>
      <c r="D22" s="10" t="s">
        <v>125</v>
      </c>
      <c r="E22" s="67">
        <f>F22</f>
        <v>40000</v>
      </c>
      <c r="F22" s="67">
        <v>40000</v>
      </c>
      <c r="G22" s="67"/>
      <c r="H22" s="67"/>
      <c r="I22" s="67"/>
      <c r="J22" s="67"/>
      <c r="K22" s="67"/>
      <c r="L22" s="67"/>
      <c r="M22" s="67"/>
      <c r="N22" s="67"/>
      <c r="O22" s="67"/>
      <c r="P22" s="67">
        <f>E22+J22</f>
        <v>40000</v>
      </c>
    </row>
    <row r="23" spans="1:16" ht="25.5" customHeight="1">
      <c r="A23" s="18" t="s">
        <v>213</v>
      </c>
      <c r="B23" s="18" t="s">
        <v>170</v>
      </c>
      <c r="C23" s="18" t="s">
        <v>122</v>
      </c>
      <c r="D23" s="10" t="s">
        <v>118</v>
      </c>
      <c r="E23" s="67">
        <f>F23</f>
        <v>65230</v>
      </c>
      <c r="F23" s="67">
        <v>65230</v>
      </c>
      <c r="G23" s="67">
        <v>65230</v>
      </c>
      <c r="H23" s="67"/>
      <c r="I23" s="67"/>
      <c r="J23" s="67">
        <f>L23</f>
        <v>65230</v>
      </c>
      <c r="K23" s="67"/>
      <c r="L23" s="67">
        <v>65230</v>
      </c>
      <c r="M23" s="67">
        <v>65230</v>
      </c>
      <c r="N23" s="67"/>
      <c r="O23" s="67"/>
      <c r="P23" s="67">
        <f>E23+J23</f>
        <v>130460</v>
      </c>
    </row>
    <row r="24" spans="1:16" ht="22.5">
      <c r="A24" s="18" t="s">
        <v>214</v>
      </c>
      <c r="B24" s="18" t="s">
        <v>171</v>
      </c>
      <c r="C24" s="18" t="s">
        <v>104</v>
      </c>
      <c r="D24" s="10" t="s">
        <v>172</v>
      </c>
      <c r="E24" s="67">
        <f>F24</f>
        <v>395000</v>
      </c>
      <c r="F24" s="67">
        <v>395000</v>
      </c>
      <c r="G24" s="67"/>
      <c r="H24" s="67"/>
      <c r="I24" s="67"/>
      <c r="J24" s="67"/>
      <c r="K24" s="67"/>
      <c r="L24" s="67"/>
      <c r="M24" s="67"/>
      <c r="N24" s="67"/>
      <c r="O24" s="67"/>
      <c r="P24" s="67">
        <f>E24+J24</f>
        <v>395000</v>
      </c>
    </row>
    <row r="25" spans="1:16" ht="3.75" customHeight="1">
      <c r="A25" s="18"/>
      <c r="B25" s="18"/>
      <c r="C25" s="18"/>
      <c r="D25" s="10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s="5" customFormat="1" ht="14.25">
      <c r="A26" s="50" t="s">
        <v>248</v>
      </c>
      <c r="B26" s="50" t="s">
        <v>133</v>
      </c>
      <c r="C26" s="50"/>
      <c r="D26" s="51" t="s">
        <v>146</v>
      </c>
      <c r="E26" s="66">
        <f>E27+E28</f>
        <v>3016200</v>
      </c>
      <c r="F26" s="66">
        <f aca="true" t="shared" si="3" ref="F26:P26">F27+F28</f>
        <v>3016200</v>
      </c>
      <c r="G26" s="66">
        <f t="shared" si="3"/>
        <v>1824560</v>
      </c>
      <c r="H26" s="66">
        <f t="shared" si="3"/>
        <v>342300</v>
      </c>
      <c r="I26" s="66">
        <f t="shared" si="3"/>
        <v>0</v>
      </c>
      <c r="J26" s="66">
        <f t="shared" si="3"/>
        <v>326930</v>
      </c>
      <c r="K26" s="66">
        <f t="shared" si="3"/>
        <v>326630</v>
      </c>
      <c r="L26" s="66">
        <f t="shared" si="3"/>
        <v>300</v>
      </c>
      <c r="M26" s="66">
        <f t="shared" si="3"/>
        <v>0</v>
      </c>
      <c r="N26" s="66">
        <f t="shared" si="3"/>
        <v>0</v>
      </c>
      <c r="O26" s="66">
        <f t="shared" si="3"/>
        <v>326630</v>
      </c>
      <c r="P26" s="66">
        <f t="shared" si="3"/>
        <v>3343130</v>
      </c>
    </row>
    <row r="27" spans="1:16" ht="33.75">
      <c r="A27" s="18" t="s">
        <v>215</v>
      </c>
      <c r="B27" s="18" t="s">
        <v>147</v>
      </c>
      <c r="C27" s="18" t="s">
        <v>106</v>
      </c>
      <c r="D27" s="10" t="s">
        <v>148</v>
      </c>
      <c r="E27" s="67">
        <f>F27</f>
        <v>2386200</v>
      </c>
      <c r="F27" s="67">
        <v>2386200</v>
      </c>
      <c r="G27" s="67">
        <v>1824560</v>
      </c>
      <c r="H27" s="67">
        <v>342300</v>
      </c>
      <c r="I27" s="67"/>
      <c r="J27" s="119">
        <f>L27+O27</f>
        <v>326930</v>
      </c>
      <c r="K27" s="67">
        <f>'додаток 5'!G34</f>
        <v>326630</v>
      </c>
      <c r="L27" s="67">
        <v>300</v>
      </c>
      <c r="M27" s="67"/>
      <c r="N27" s="67"/>
      <c r="O27" s="67">
        <f>K27</f>
        <v>326630</v>
      </c>
      <c r="P27" s="67">
        <f>E27+J27</f>
        <v>2713130</v>
      </c>
    </row>
    <row r="28" spans="1:16" ht="17.25" customHeight="1">
      <c r="A28" s="18" t="s">
        <v>216</v>
      </c>
      <c r="B28" s="18" t="s">
        <v>199</v>
      </c>
      <c r="C28" s="18" t="s">
        <v>203</v>
      </c>
      <c r="D28" s="10" t="s">
        <v>200</v>
      </c>
      <c r="E28" s="67">
        <f>F28</f>
        <v>630000</v>
      </c>
      <c r="F28" s="67">
        <v>630000</v>
      </c>
      <c r="G28" s="67"/>
      <c r="H28" s="67"/>
      <c r="I28" s="67"/>
      <c r="J28" s="67">
        <f>O28</f>
        <v>0</v>
      </c>
      <c r="K28" s="67"/>
      <c r="L28" s="67"/>
      <c r="M28" s="67"/>
      <c r="N28" s="67"/>
      <c r="O28" s="67"/>
      <c r="P28" s="67">
        <f>E28+J28</f>
        <v>630000</v>
      </c>
    </row>
    <row r="29" spans="1:16" ht="5.25" customHeight="1">
      <c r="A29" s="18"/>
      <c r="B29" s="18"/>
      <c r="C29" s="18"/>
      <c r="D29" s="10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s="5" customFormat="1" ht="14.25">
      <c r="A30" s="50" t="s">
        <v>249</v>
      </c>
      <c r="B30" s="50" t="s">
        <v>205</v>
      </c>
      <c r="C30" s="50"/>
      <c r="D30" s="51" t="s">
        <v>206</v>
      </c>
      <c r="E30" s="66">
        <f>E31</f>
        <v>100000</v>
      </c>
      <c r="F30" s="66">
        <f>F31</f>
        <v>100000</v>
      </c>
      <c r="G30" s="66">
        <f aca="true" t="shared" si="4" ref="G30:P30">G31</f>
        <v>0</v>
      </c>
      <c r="H30" s="66">
        <f t="shared" si="4"/>
        <v>0</v>
      </c>
      <c r="I30" s="66"/>
      <c r="J30" s="66">
        <f t="shared" si="4"/>
        <v>0</v>
      </c>
      <c r="K30" s="66"/>
      <c r="L30" s="66">
        <f t="shared" si="4"/>
        <v>0</v>
      </c>
      <c r="M30" s="66">
        <f t="shared" si="4"/>
        <v>0</v>
      </c>
      <c r="N30" s="66">
        <f t="shared" si="4"/>
        <v>0</v>
      </c>
      <c r="O30" s="66">
        <f t="shared" si="4"/>
        <v>0</v>
      </c>
      <c r="P30" s="66">
        <f t="shared" si="4"/>
        <v>100000</v>
      </c>
    </row>
    <row r="31" spans="1:16" ht="48" customHeight="1">
      <c r="A31" s="18" t="s">
        <v>217</v>
      </c>
      <c r="B31" s="18" t="s">
        <v>201</v>
      </c>
      <c r="C31" s="18" t="s">
        <v>204</v>
      </c>
      <c r="D31" s="10" t="s">
        <v>202</v>
      </c>
      <c r="E31" s="67">
        <f>F31</f>
        <v>100000</v>
      </c>
      <c r="F31" s="67">
        <v>100000</v>
      </c>
      <c r="G31" s="67"/>
      <c r="H31" s="67"/>
      <c r="I31" s="67"/>
      <c r="J31" s="67">
        <f>L31+K31</f>
        <v>0</v>
      </c>
      <c r="K31" s="67"/>
      <c r="L31" s="67"/>
      <c r="M31" s="67"/>
      <c r="N31" s="67"/>
      <c r="O31" s="67"/>
      <c r="P31" s="67">
        <f>E31+J31</f>
        <v>100000</v>
      </c>
    </row>
    <row r="32" spans="1:16" ht="4.5" customHeight="1">
      <c r="A32" s="18"/>
      <c r="B32" s="18"/>
      <c r="C32" s="18"/>
      <c r="D32" s="10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s="5" customFormat="1" ht="14.25">
      <c r="A33" s="50" t="s">
        <v>250</v>
      </c>
      <c r="B33" s="50" t="s">
        <v>134</v>
      </c>
      <c r="C33" s="50"/>
      <c r="D33" s="51" t="s">
        <v>41</v>
      </c>
      <c r="E33" s="66">
        <f>SUM(E34:E39)</f>
        <v>5200494</v>
      </c>
      <c r="F33" s="66">
        <f aca="true" t="shared" si="5" ref="F33:P33">SUM(F34:F39)</f>
        <v>5200494</v>
      </c>
      <c r="G33" s="66">
        <f t="shared" si="5"/>
        <v>0</v>
      </c>
      <c r="H33" s="66">
        <f t="shared" si="5"/>
        <v>1763640</v>
      </c>
      <c r="I33" s="66">
        <f t="shared" si="5"/>
        <v>0</v>
      </c>
      <c r="J33" s="66">
        <f t="shared" si="5"/>
        <v>440566</v>
      </c>
      <c r="K33" s="66">
        <f t="shared" si="5"/>
        <v>440566</v>
      </c>
      <c r="L33" s="66">
        <f t="shared" si="5"/>
        <v>0</v>
      </c>
      <c r="M33" s="66">
        <f t="shared" si="5"/>
        <v>0</v>
      </c>
      <c r="N33" s="66">
        <f t="shared" si="5"/>
        <v>0</v>
      </c>
      <c r="O33" s="66">
        <f t="shared" si="5"/>
        <v>440566</v>
      </c>
      <c r="P33" s="66">
        <f t="shared" si="5"/>
        <v>5641060</v>
      </c>
    </row>
    <row r="34" spans="1:16" ht="22.5">
      <c r="A34" s="18" t="s">
        <v>300</v>
      </c>
      <c r="B34" s="18" t="s">
        <v>149</v>
      </c>
      <c r="C34" s="18" t="s">
        <v>105</v>
      </c>
      <c r="D34" s="10" t="s">
        <v>150</v>
      </c>
      <c r="E34" s="67">
        <f>F34</f>
        <v>246854</v>
      </c>
      <c r="F34" s="67">
        <v>246854</v>
      </c>
      <c r="G34" s="67"/>
      <c r="H34" s="67"/>
      <c r="I34" s="67"/>
      <c r="J34" s="67">
        <f>L34+K34</f>
        <v>40566</v>
      </c>
      <c r="K34" s="67">
        <f>'додаток 5'!G47</f>
        <v>40566</v>
      </c>
      <c r="L34" s="67"/>
      <c r="M34" s="67"/>
      <c r="N34" s="67"/>
      <c r="O34" s="67">
        <f>K34</f>
        <v>40566</v>
      </c>
      <c r="P34" s="67">
        <f aca="true" t="shared" si="6" ref="P34:P39">E34+J34</f>
        <v>287420</v>
      </c>
    </row>
    <row r="35" spans="1:16" ht="45" hidden="1">
      <c r="A35" s="18"/>
      <c r="B35" s="18" t="s">
        <v>151</v>
      </c>
      <c r="C35" s="18" t="s">
        <v>120</v>
      </c>
      <c r="D35" s="10" t="s">
        <v>152</v>
      </c>
      <c r="E35" s="67">
        <f>F35</f>
        <v>0</v>
      </c>
      <c r="F35" s="67"/>
      <c r="G35" s="67"/>
      <c r="H35" s="67"/>
      <c r="I35" s="67"/>
      <c r="J35" s="67">
        <f>L35+K35</f>
        <v>0</v>
      </c>
      <c r="K35" s="67"/>
      <c r="L35" s="67"/>
      <c r="M35" s="67"/>
      <c r="N35" s="67"/>
      <c r="O35" s="67"/>
      <c r="P35" s="67">
        <f t="shared" si="6"/>
        <v>0</v>
      </c>
    </row>
    <row r="36" spans="1:16" ht="22.5">
      <c r="A36" s="18" t="s">
        <v>218</v>
      </c>
      <c r="B36" s="18" t="s">
        <v>153</v>
      </c>
      <c r="C36" s="18" t="s">
        <v>105</v>
      </c>
      <c r="D36" s="10" t="s">
        <v>140</v>
      </c>
      <c r="E36" s="67">
        <f>F36</f>
        <v>4953640</v>
      </c>
      <c r="F36" s="67">
        <v>4953640</v>
      </c>
      <c r="G36" s="67"/>
      <c r="H36" s="67">
        <v>1763640</v>
      </c>
      <c r="I36" s="67"/>
      <c r="J36" s="67">
        <f>L36+K36</f>
        <v>400000</v>
      </c>
      <c r="K36" s="67">
        <f>'додаток 5'!H29+'додаток 5'!G15</f>
        <v>400000</v>
      </c>
      <c r="L36" s="67"/>
      <c r="M36" s="67"/>
      <c r="N36" s="67"/>
      <c r="O36" s="67">
        <f>K36</f>
        <v>400000</v>
      </c>
      <c r="P36" s="67">
        <f t="shared" si="6"/>
        <v>5353640</v>
      </c>
    </row>
    <row r="37" spans="1:16" ht="24" customHeight="1" hidden="1">
      <c r="A37" s="18"/>
      <c r="B37" s="18"/>
      <c r="C37" s="18"/>
      <c r="D37" s="10"/>
      <c r="E37" s="67">
        <f>F37</f>
        <v>0</v>
      </c>
      <c r="F37" s="67"/>
      <c r="G37" s="67"/>
      <c r="H37" s="67"/>
      <c r="I37" s="67"/>
      <c r="J37" s="67">
        <f>L37</f>
        <v>0</v>
      </c>
      <c r="K37" s="67"/>
      <c r="L37" s="67"/>
      <c r="M37" s="67"/>
      <c r="N37" s="67"/>
      <c r="O37" s="67"/>
      <c r="P37" s="67">
        <f t="shared" si="6"/>
        <v>0</v>
      </c>
    </row>
    <row r="38" spans="1:16" ht="13.5" hidden="1">
      <c r="A38" s="18"/>
      <c r="B38" s="18"/>
      <c r="C38" s="18"/>
      <c r="D38" s="10"/>
      <c r="E38" s="67">
        <f>F38</f>
        <v>0</v>
      </c>
      <c r="F38" s="67"/>
      <c r="G38" s="67"/>
      <c r="H38" s="67"/>
      <c r="I38" s="67"/>
      <c r="J38" s="67">
        <f>L38</f>
        <v>0</v>
      </c>
      <c r="K38" s="67"/>
      <c r="L38" s="67"/>
      <c r="M38" s="67"/>
      <c r="N38" s="67"/>
      <c r="O38" s="67"/>
      <c r="P38" s="67">
        <f t="shared" si="6"/>
        <v>0</v>
      </c>
    </row>
    <row r="39" spans="1:16" ht="13.5" hidden="1">
      <c r="A39" s="18"/>
      <c r="B39" s="18"/>
      <c r="C39" s="18"/>
      <c r="D39" s="10"/>
      <c r="E39" s="67">
        <f>F39</f>
        <v>0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>
        <f t="shared" si="6"/>
        <v>0</v>
      </c>
    </row>
    <row r="40" spans="1:16" ht="3" customHeight="1">
      <c r="A40" s="18"/>
      <c r="B40" s="18"/>
      <c r="C40" s="18"/>
      <c r="D40" s="10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s="5" customFormat="1" ht="16.5">
      <c r="A41" s="50" t="s">
        <v>251</v>
      </c>
      <c r="B41" s="50" t="s">
        <v>154</v>
      </c>
      <c r="C41" s="50"/>
      <c r="D41" s="51" t="s">
        <v>155</v>
      </c>
      <c r="E41" s="66">
        <f>E42</f>
        <v>800000</v>
      </c>
      <c r="F41" s="66">
        <f>F42</f>
        <v>800000</v>
      </c>
      <c r="G41" s="66">
        <f aca="true" t="shared" si="7" ref="G41:P41">G42</f>
        <v>0</v>
      </c>
      <c r="H41" s="66">
        <f t="shared" si="7"/>
        <v>0</v>
      </c>
      <c r="I41" s="66"/>
      <c r="J41" s="66">
        <f t="shared" si="7"/>
        <v>0</v>
      </c>
      <c r="K41" s="66"/>
      <c r="L41" s="66">
        <f t="shared" si="7"/>
        <v>0</v>
      </c>
      <c r="M41" s="66">
        <f t="shared" si="7"/>
        <v>0</v>
      </c>
      <c r="N41" s="66">
        <f t="shared" si="7"/>
        <v>0</v>
      </c>
      <c r="O41" s="66">
        <f t="shared" si="7"/>
        <v>0</v>
      </c>
      <c r="P41" s="66">
        <f t="shared" si="7"/>
        <v>800000</v>
      </c>
    </row>
    <row r="42" spans="1:16" ht="13.5">
      <c r="A42" s="18" t="s">
        <v>219</v>
      </c>
      <c r="B42" s="18" t="s">
        <v>156</v>
      </c>
      <c r="C42" s="18" t="s">
        <v>127</v>
      </c>
      <c r="D42" s="10" t="s">
        <v>157</v>
      </c>
      <c r="E42" s="67">
        <f>F42</f>
        <v>800000</v>
      </c>
      <c r="F42" s="67">
        <v>800000</v>
      </c>
      <c r="G42" s="67"/>
      <c r="H42" s="67"/>
      <c r="I42" s="67"/>
      <c r="J42" s="67"/>
      <c r="K42" s="67"/>
      <c r="L42" s="67"/>
      <c r="M42" s="67"/>
      <c r="N42" s="67"/>
      <c r="O42" s="67"/>
      <c r="P42" s="67">
        <f>E42+J42</f>
        <v>800000</v>
      </c>
    </row>
    <row r="43" spans="1:16" ht="3.75" customHeight="1">
      <c r="A43" s="18"/>
      <c r="B43" s="18"/>
      <c r="C43" s="18"/>
      <c r="D43" s="10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s="5" customFormat="1" ht="14.25">
      <c r="A44" s="50" t="s">
        <v>252</v>
      </c>
      <c r="B44" s="50" t="s">
        <v>158</v>
      </c>
      <c r="C44" s="50"/>
      <c r="D44" s="51" t="s">
        <v>159</v>
      </c>
      <c r="E44" s="66">
        <f>E46+E45+E47</f>
        <v>0</v>
      </c>
      <c r="F44" s="66">
        <f>F46+F45+F47</f>
        <v>0</v>
      </c>
      <c r="G44" s="66">
        <f>G46+G45+G47</f>
        <v>0</v>
      </c>
      <c r="H44" s="66">
        <f>H46+H45+H47</f>
        <v>0</v>
      </c>
      <c r="I44" s="66">
        <f>I46+I45+I47</f>
        <v>0</v>
      </c>
      <c r="J44" s="66">
        <f>J46+J45+J47</f>
        <v>6493868</v>
      </c>
      <c r="K44" s="66">
        <f aca="true" t="shared" si="8" ref="K44:P44">K46+K45+K47</f>
        <v>6493868</v>
      </c>
      <c r="L44" s="66">
        <f t="shared" si="8"/>
        <v>0</v>
      </c>
      <c r="M44" s="66">
        <f t="shared" si="8"/>
        <v>0</v>
      </c>
      <c r="N44" s="66">
        <f t="shared" si="8"/>
        <v>0</v>
      </c>
      <c r="O44" s="66">
        <f t="shared" si="8"/>
        <v>6493868</v>
      </c>
      <c r="P44" s="66">
        <f t="shared" si="8"/>
        <v>6493868</v>
      </c>
    </row>
    <row r="45" spans="1:16" s="58" customFormat="1" ht="22.5">
      <c r="A45" s="56" t="s">
        <v>221</v>
      </c>
      <c r="B45" s="56" t="s">
        <v>222</v>
      </c>
      <c r="C45" s="56" t="s">
        <v>139</v>
      </c>
      <c r="D45" s="10" t="s">
        <v>220</v>
      </c>
      <c r="E45" s="67">
        <f>F45</f>
        <v>0</v>
      </c>
      <c r="F45" s="69"/>
      <c r="G45" s="69"/>
      <c r="H45" s="69"/>
      <c r="I45" s="69"/>
      <c r="J45" s="67">
        <f>L45+O45</f>
        <v>1300000</v>
      </c>
      <c r="K45" s="69">
        <f>'додаток 5'!H19</f>
        <v>1300000</v>
      </c>
      <c r="L45" s="69"/>
      <c r="M45" s="69"/>
      <c r="N45" s="69"/>
      <c r="O45" s="69">
        <f>K45</f>
        <v>1300000</v>
      </c>
      <c r="P45" s="67">
        <f>E45+J45</f>
        <v>1300000</v>
      </c>
    </row>
    <row r="46" spans="1:16" ht="33.75">
      <c r="A46" s="18" t="s">
        <v>223</v>
      </c>
      <c r="B46" s="27">
        <v>7330</v>
      </c>
      <c r="C46" s="18" t="s">
        <v>139</v>
      </c>
      <c r="D46" s="10" t="s">
        <v>160</v>
      </c>
      <c r="E46" s="67">
        <f>F46</f>
        <v>0</v>
      </c>
      <c r="F46" s="67"/>
      <c r="G46" s="67"/>
      <c r="H46" s="67"/>
      <c r="I46" s="67"/>
      <c r="J46" s="67">
        <f>L46+O46</f>
        <v>2140500</v>
      </c>
      <c r="K46" s="67">
        <f>'додаток 5'!H23+'додаток 5'!H43</f>
        <v>2140500</v>
      </c>
      <c r="L46" s="67"/>
      <c r="M46" s="67"/>
      <c r="N46" s="67"/>
      <c r="O46" s="67">
        <f>K46</f>
        <v>2140500</v>
      </c>
      <c r="P46" s="67">
        <f>E46+J46</f>
        <v>2140500</v>
      </c>
    </row>
    <row r="47" spans="1:16" ht="33.75">
      <c r="A47" s="18" t="s">
        <v>285</v>
      </c>
      <c r="B47" s="27">
        <v>7366</v>
      </c>
      <c r="C47" s="18" t="s">
        <v>126</v>
      </c>
      <c r="D47" s="10" t="s">
        <v>286</v>
      </c>
      <c r="E47" s="67">
        <f>F47</f>
        <v>0</v>
      </c>
      <c r="F47" s="67"/>
      <c r="G47" s="67"/>
      <c r="H47" s="67"/>
      <c r="I47" s="67"/>
      <c r="J47" s="67">
        <f>L47+O47</f>
        <v>3053368</v>
      </c>
      <c r="K47" s="67">
        <v>3053368</v>
      </c>
      <c r="L47" s="67"/>
      <c r="M47" s="67"/>
      <c r="N47" s="67"/>
      <c r="O47" s="67">
        <f>K47</f>
        <v>3053368</v>
      </c>
      <c r="P47" s="67">
        <f>E47+J47</f>
        <v>3053368</v>
      </c>
    </row>
    <row r="48" spans="1:16" ht="5.25" customHeight="1">
      <c r="A48" s="18"/>
      <c r="B48" s="27"/>
      <c r="C48" s="18"/>
      <c r="D48" s="10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s="5" customFormat="1" ht="24">
      <c r="A49" s="50" t="s">
        <v>253</v>
      </c>
      <c r="B49" s="52">
        <v>7400</v>
      </c>
      <c r="C49" s="50"/>
      <c r="D49" s="51" t="s">
        <v>161</v>
      </c>
      <c r="E49" s="66">
        <f>SUM(E50:E51)</f>
        <v>1950000</v>
      </c>
      <c r="F49" s="66">
        <f aca="true" t="shared" si="9" ref="F49:P49">SUM(F50:F51)</f>
        <v>1950000</v>
      </c>
      <c r="G49" s="66">
        <f t="shared" si="9"/>
        <v>0</v>
      </c>
      <c r="H49" s="66">
        <f t="shared" si="9"/>
        <v>0</v>
      </c>
      <c r="I49" s="66">
        <f t="shared" si="9"/>
        <v>0</v>
      </c>
      <c r="J49" s="66">
        <f t="shared" si="9"/>
        <v>2378926</v>
      </c>
      <c r="K49" s="66">
        <f t="shared" si="9"/>
        <v>2378926</v>
      </c>
      <c r="L49" s="66">
        <f t="shared" si="9"/>
        <v>0</v>
      </c>
      <c r="M49" s="66">
        <f t="shared" si="9"/>
        <v>0</v>
      </c>
      <c r="N49" s="66">
        <f t="shared" si="9"/>
        <v>0</v>
      </c>
      <c r="O49" s="66">
        <f t="shared" si="9"/>
        <v>2378926</v>
      </c>
      <c r="P49" s="66">
        <f t="shared" si="9"/>
        <v>4328926</v>
      </c>
    </row>
    <row r="50" spans="1:16" s="58" customFormat="1" ht="22.5">
      <c r="A50" s="56" t="s">
        <v>224</v>
      </c>
      <c r="B50" s="55">
        <v>7413</v>
      </c>
      <c r="C50" s="56" t="s">
        <v>109</v>
      </c>
      <c r="D50" s="57" t="s">
        <v>51</v>
      </c>
      <c r="E50" s="67">
        <f>F50</f>
        <v>200000</v>
      </c>
      <c r="F50" s="69">
        <v>200000</v>
      </c>
      <c r="G50" s="69"/>
      <c r="H50" s="69"/>
      <c r="I50" s="69"/>
      <c r="J50" s="67">
        <f>L50+O50</f>
        <v>0</v>
      </c>
      <c r="K50" s="67"/>
      <c r="L50" s="69"/>
      <c r="M50" s="69"/>
      <c r="N50" s="69"/>
      <c r="O50" s="67"/>
      <c r="P50" s="67">
        <f>E50+J50</f>
        <v>200000</v>
      </c>
    </row>
    <row r="51" spans="1:16" ht="33.75">
      <c r="A51" s="18" t="s">
        <v>225</v>
      </c>
      <c r="B51" s="27">
        <v>7461</v>
      </c>
      <c r="C51" s="18" t="s">
        <v>128</v>
      </c>
      <c r="D51" s="10" t="s">
        <v>162</v>
      </c>
      <c r="E51" s="67">
        <f>F51</f>
        <v>1750000</v>
      </c>
      <c r="F51" s="67">
        <v>1750000</v>
      </c>
      <c r="G51" s="67"/>
      <c r="H51" s="67"/>
      <c r="I51" s="67"/>
      <c r="J51" s="67">
        <f>L51+O51</f>
        <v>2378926</v>
      </c>
      <c r="K51" s="67">
        <f>'додаток 5'!H36</f>
        <v>2378926</v>
      </c>
      <c r="L51" s="67"/>
      <c r="M51" s="67"/>
      <c r="N51" s="67"/>
      <c r="O51" s="67">
        <f>K51</f>
        <v>2378926</v>
      </c>
      <c r="P51" s="67">
        <f>E51+J51</f>
        <v>4128926</v>
      </c>
    </row>
    <row r="52" spans="1:16" ht="4.5" customHeight="1">
      <c r="A52" s="18"/>
      <c r="B52" s="27"/>
      <c r="C52" s="18"/>
      <c r="D52" s="10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s="5" customFormat="1" ht="24">
      <c r="A53" s="50" t="s">
        <v>254</v>
      </c>
      <c r="B53" s="52">
        <v>7600</v>
      </c>
      <c r="C53" s="50"/>
      <c r="D53" s="51" t="s">
        <v>163</v>
      </c>
      <c r="E53" s="66">
        <f>E55+E54</f>
        <v>511100</v>
      </c>
      <c r="F53" s="66">
        <f aca="true" t="shared" si="10" ref="F53:P53">F55+F54</f>
        <v>511100</v>
      </c>
      <c r="G53" s="66">
        <f t="shared" si="10"/>
        <v>0</v>
      </c>
      <c r="H53" s="66">
        <f t="shared" si="10"/>
        <v>0</v>
      </c>
      <c r="I53" s="66">
        <f t="shared" si="10"/>
        <v>0</v>
      </c>
      <c r="J53" s="66">
        <f t="shared" si="10"/>
        <v>0</v>
      </c>
      <c r="K53" s="66">
        <f t="shared" si="10"/>
        <v>0</v>
      </c>
      <c r="L53" s="66">
        <f t="shared" si="10"/>
        <v>0</v>
      </c>
      <c r="M53" s="66">
        <f t="shared" si="10"/>
        <v>0</v>
      </c>
      <c r="N53" s="66">
        <f t="shared" si="10"/>
        <v>0</v>
      </c>
      <c r="O53" s="66">
        <f t="shared" si="10"/>
        <v>0</v>
      </c>
      <c r="P53" s="66">
        <f t="shared" si="10"/>
        <v>511100</v>
      </c>
    </row>
    <row r="54" spans="1:16" s="58" customFormat="1" ht="13.5">
      <c r="A54" s="56" t="s">
        <v>228</v>
      </c>
      <c r="B54" s="55">
        <v>7640</v>
      </c>
      <c r="C54" s="56" t="s">
        <v>226</v>
      </c>
      <c r="D54" s="57" t="s">
        <v>227</v>
      </c>
      <c r="E54" s="67">
        <f>F54</f>
        <v>500000</v>
      </c>
      <c r="F54" s="69">
        <v>500000</v>
      </c>
      <c r="G54" s="69"/>
      <c r="H54" s="69"/>
      <c r="I54" s="69"/>
      <c r="J54" s="69"/>
      <c r="K54" s="69"/>
      <c r="L54" s="69"/>
      <c r="M54" s="69"/>
      <c r="N54" s="69"/>
      <c r="O54" s="69"/>
      <c r="P54" s="67">
        <f>E54+J54</f>
        <v>500000</v>
      </c>
    </row>
    <row r="55" spans="1:16" ht="22.5">
      <c r="A55" s="18" t="s">
        <v>229</v>
      </c>
      <c r="B55" s="27">
        <v>7680</v>
      </c>
      <c r="C55" s="18" t="s">
        <v>126</v>
      </c>
      <c r="D55" s="10" t="s">
        <v>164</v>
      </c>
      <c r="E55" s="67">
        <f>F55</f>
        <v>11100</v>
      </c>
      <c r="F55" s="67">
        <v>11100</v>
      </c>
      <c r="G55" s="67"/>
      <c r="H55" s="67"/>
      <c r="I55" s="67"/>
      <c r="J55" s="67"/>
      <c r="K55" s="67"/>
      <c r="L55" s="67"/>
      <c r="M55" s="67"/>
      <c r="N55" s="67"/>
      <c r="O55" s="67"/>
      <c r="P55" s="67">
        <f>E55+J55</f>
        <v>11100</v>
      </c>
    </row>
    <row r="56" spans="1:16" ht="3" customHeight="1">
      <c r="A56" s="18"/>
      <c r="B56" s="27"/>
      <c r="C56" s="18"/>
      <c r="D56" s="10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5" customFormat="1" ht="47.25" customHeight="1">
      <c r="A57" s="50" t="s">
        <v>287</v>
      </c>
      <c r="B57" s="52">
        <v>7700</v>
      </c>
      <c r="C57" s="50" t="s">
        <v>121</v>
      </c>
      <c r="D57" s="51" t="s">
        <v>288</v>
      </c>
      <c r="E57" s="66">
        <f>E59+E58</f>
        <v>0</v>
      </c>
      <c r="F57" s="66">
        <f>F59+F58</f>
        <v>0</v>
      </c>
      <c r="G57" s="66">
        <f aca="true" t="shared" si="11" ref="G57:P57">G59+G58</f>
        <v>0</v>
      </c>
      <c r="H57" s="66">
        <f t="shared" si="11"/>
        <v>0</v>
      </c>
      <c r="I57" s="66"/>
      <c r="J57" s="118">
        <f t="shared" si="11"/>
        <v>90087.8</v>
      </c>
      <c r="K57" s="66"/>
      <c r="L57" s="118">
        <f t="shared" si="11"/>
        <v>60269.8</v>
      </c>
      <c r="M57" s="66">
        <f t="shared" si="11"/>
        <v>0</v>
      </c>
      <c r="N57" s="66">
        <f t="shared" si="11"/>
        <v>0</v>
      </c>
      <c r="O57" s="118">
        <f t="shared" si="11"/>
        <v>29818</v>
      </c>
      <c r="P57" s="118">
        <f t="shared" si="11"/>
        <v>90087.8</v>
      </c>
    </row>
    <row r="58" spans="1:16" s="5" customFormat="1" ht="14.25" hidden="1">
      <c r="A58" s="25"/>
      <c r="B58" s="3"/>
      <c r="C58" s="41"/>
      <c r="D58" s="10"/>
      <c r="E58" s="67">
        <f>F58</f>
        <v>0</v>
      </c>
      <c r="F58" s="67"/>
      <c r="G58" s="67"/>
      <c r="H58" s="67"/>
      <c r="I58" s="67"/>
      <c r="J58" s="67">
        <f>O58+L58</f>
        <v>90087.8</v>
      </c>
      <c r="K58" s="67"/>
      <c r="L58" s="119">
        <v>60269.8</v>
      </c>
      <c r="M58" s="119"/>
      <c r="N58" s="119"/>
      <c r="O58" s="119">
        <v>29818</v>
      </c>
      <c r="P58" s="67">
        <f>E58+J58</f>
        <v>90087.8</v>
      </c>
    </row>
    <row r="59" spans="1:16" ht="13.5" hidden="1">
      <c r="A59" s="18"/>
      <c r="B59" s="3"/>
      <c r="C59" s="18"/>
      <c r="D59" s="10"/>
      <c r="E59" s="67">
        <f>F59</f>
        <v>0</v>
      </c>
      <c r="F59" s="67"/>
      <c r="G59" s="67"/>
      <c r="H59" s="67"/>
      <c r="I59" s="67"/>
      <c r="J59" s="67">
        <f>O59</f>
        <v>0</v>
      </c>
      <c r="K59" s="67"/>
      <c r="L59" s="67"/>
      <c r="M59" s="67"/>
      <c r="N59" s="67"/>
      <c r="O59" s="67"/>
      <c r="P59" s="67">
        <f>E59+J59</f>
        <v>0</v>
      </c>
    </row>
    <row r="60" spans="1:16" ht="3" customHeight="1">
      <c r="A60" s="18"/>
      <c r="B60" s="3"/>
      <c r="C60" s="18"/>
      <c r="D60" s="10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5" customFormat="1" ht="24">
      <c r="A61" s="50" t="s">
        <v>255</v>
      </c>
      <c r="B61" s="52">
        <v>8300</v>
      </c>
      <c r="C61" s="50"/>
      <c r="D61" s="51" t="s">
        <v>165</v>
      </c>
      <c r="E61" s="66">
        <f>E62</f>
        <v>0</v>
      </c>
      <c r="F61" s="66">
        <f>F62</f>
        <v>0</v>
      </c>
      <c r="G61" s="66">
        <f aca="true" t="shared" si="12" ref="G61:P61">G62</f>
        <v>0</v>
      </c>
      <c r="H61" s="66">
        <f t="shared" si="12"/>
        <v>0</v>
      </c>
      <c r="I61" s="66"/>
      <c r="J61" s="66">
        <f t="shared" si="12"/>
        <v>75755</v>
      </c>
      <c r="K61" s="66"/>
      <c r="L61" s="66">
        <f t="shared" si="12"/>
        <v>75755</v>
      </c>
      <c r="M61" s="66">
        <f t="shared" si="12"/>
        <v>0</v>
      </c>
      <c r="N61" s="66">
        <f t="shared" si="12"/>
        <v>0</v>
      </c>
      <c r="O61" s="66">
        <f t="shared" si="12"/>
        <v>0</v>
      </c>
      <c r="P61" s="66">
        <f t="shared" si="12"/>
        <v>75755</v>
      </c>
    </row>
    <row r="62" spans="1:16" ht="13.5">
      <c r="A62" s="18" t="s">
        <v>230</v>
      </c>
      <c r="B62" s="27">
        <v>8312</v>
      </c>
      <c r="C62" s="18" t="s">
        <v>131</v>
      </c>
      <c r="D62" s="10" t="s">
        <v>166</v>
      </c>
      <c r="E62" s="67">
        <f>F62</f>
        <v>0</v>
      </c>
      <c r="F62" s="67"/>
      <c r="G62" s="67"/>
      <c r="H62" s="67"/>
      <c r="I62" s="67"/>
      <c r="J62" s="67">
        <f>O62+L62</f>
        <v>75755</v>
      </c>
      <c r="K62" s="67"/>
      <c r="L62" s="67">
        <v>75755</v>
      </c>
      <c r="M62" s="67"/>
      <c r="N62" s="67"/>
      <c r="O62" s="67"/>
      <c r="P62" s="67">
        <f>E62+J62</f>
        <v>75755</v>
      </c>
    </row>
    <row r="63" spans="1:16" ht="3.75" customHeight="1">
      <c r="A63" s="18"/>
      <c r="B63" s="3"/>
      <c r="C63" s="41"/>
      <c r="D63" s="10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s="5" customFormat="1" ht="14.25" hidden="1">
      <c r="A64" s="50"/>
      <c r="B64" s="49"/>
      <c r="C64" s="50"/>
      <c r="D64" s="51"/>
      <c r="E64" s="66">
        <f>E65+E66</f>
        <v>0</v>
      </c>
      <c r="F64" s="66">
        <f>F65+F66</f>
        <v>0</v>
      </c>
      <c r="G64" s="66">
        <f aca="true" t="shared" si="13" ref="G64:P64">G65+G66</f>
        <v>0</v>
      </c>
      <c r="H64" s="66">
        <f t="shared" si="13"/>
        <v>0</v>
      </c>
      <c r="I64" s="66"/>
      <c r="J64" s="66">
        <f t="shared" si="13"/>
        <v>0</v>
      </c>
      <c r="K64" s="66"/>
      <c r="L64" s="66">
        <f t="shared" si="13"/>
        <v>0</v>
      </c>
      <c r="M64" s="66">
        <f t="shared" si="13"/>
        <v>0</v>
      </c>
      <c r="N64" s="66">
        <f t="shared" si="13"/>
        <v>0</v>
      </c>
      <c r="O64" s="66">
        <f t="shared" si="13"/>
        <v>0</v>
      </c>
      <c r="P64" s="66">
        <f t="shared" si="13"/>
        <v>0</v>
      </c>
    </row>
    <row r="65" spans="1:16" ht="13.5" hidden="1">
      <c r="A65" s="18"/>
      <c r="B65" s="3"/>
      <c r="C65" s="41"/>
      <c r="D65" s="10"/>
      <c r="E65" s="67"/>
      <c r="F65" s="67"/>
      <c r="G65" s="67"/>
      <c r="H65" s="67"/>
      <c r="I65" s="67"/>
      <c r="J65" s="67">
        <f>O65+L65</f>
        <v>0</v>
      </c>
      <c r="K65" s="67"/>
      <c r="L65" s="67"/>
      <c r="M65" s="67"/>
      <c r="N65" s="67"/>
      <c r="O65" s="67"/>
      <c r="P65" s="67">
        <f>E65+J65</f>
        <v>0</v>
      </c>
    </row>
    <row r="66" spans="1:16" ht="22.5" hidden="1">
      <c r="A66" s="18"/>
      <c r="B66" s="3">
        <v>9140</v>
      </c>
      <c r="C66" s="18" t="s">
        <v>110</v>
      </c>
      <c r="D66" s="10" t="s">
        <v>44</v>
      </c>
      <c r="E66" s="67">
        <f>F66</f>
        <v>0</v>
      </c>
      <c r="F66" s="67"/>
      <c r="G66" s="67"/>
      <c r="H66" s="67"/>
      <c r="I66" s="67"/>
      <c r="J66" s="67">
        <f>O66</f>
        <v>0</v>
      </c>
      <c r="K66" s="67"/>
      <c r="L66" s="67"/>
      <c r="M66" s="67"/>
      <c r="N66" s="67"/>
      <c r="O66" s="67"/>
      <c r="P66" s="67">
        <f>E66+J66</f>
        <v>0</v>
      </c>
    </row>
    <row r="67" spans="1:16" ht="3.75" customHeight="1" hidden="1">
      <c r="A67" s="18"/>
      <c r="B67" s="3"/>
      <c r="C67" s="18"/>
      <c r="D67" s="10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s="5" customFormat="1" ht="23.25" customHeight="1" hidden="1">
      <c r="A68" s="50"/>
      <c r="B68" s="52"/>
      <c r="C68" s="50"/>
      <c r="D68" s="51"/>
      <c r="E68" s="66">
        <f>E69</f>
        <v>0</v>
      </c>
      <c r="F68" s="66">
        <f>F69</f>
        <v>0</v>
      </c>
      <c r="G68" s="66">
        <f aca="true" t="shared" si="14" ref="G68:P68">G69</f>
        <v>0</v>
      </c>
      <c r="H68" s="66">
        <f t="shared" si="14"/>
        <v>0</v>
      </c>
      <c r="I68" s="66"/>
      <c r="J68" s="66">
        <f t="shared" si="14"/>
        <v>0</v>
      </c>
      <c r="K68" s="66"/>
      <c r="L68" s="66">
        <f t="shared" si="14"/>
        <v>0</v>
      </c>
      <c r="M68" s="66">
        <f t="shared" si="14"/>
        <v>0</v>
      </c>
      <c r="N68" s="66">
        <f t="shared" si="14"/>
        <v>0</v>
      </c>
      <c r="O68" s="66">
        <f t="shared" si="14"/>
        <v>0</v>
      </c>
      <c r="P68" s="66">
        <f t="shared" si="14"/>
        <v>0</v>
      </c>
    </row>
    <row r="69" spans="1:16" ht="13.5" hidden="1">
      <c r="A69" s="18"/>
      <c r="B69" s="3"/>
      <c r="C69" s="41"/>
      <c r="D69" s="10"/>
      <c r="E69" s="67"/>
      <c r="F69" s="67"/>
      <c r="G69" s="67"/>
      <c r="H69" s="67"/>
      <c r="I69" s="67"/>
      <c r="J69" s="67">
        <f>L69+O69</f>
        <v>0</v>
      </c>
      <c r="K69" s="67"/>
      <c r="L69" s="67"/>
      <c r="M69" s="67"/>
      <c r="N69" s="67"/>
      <c r="O69" s="67"/>
      <c r="P69" s="67">
        <f>E69+J69</f>
        <v>0</v>
      </c>
    </row>
    <row r="70" spans="1:16" ht="3.75" customHeight="1" hidden="1">
      <c r="A70" s="18"/>
      <c r="B70" s="3"/>
      <c r="C70" s="41"/>
      <c r="D70" s="10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s="5" customFormat="1" ht="14.25">
      <c r="A71" s="50" t="s">
        <v>256</v>
      </c>
      <c r="B71" s="49">
        <v>9000</v>
      </c>
      <c r="C71" s="53"/>
      <c r="D71" s="51" t="s">
        <v>167</v>
      </c>
      <c r="E71" s="66">
        <f>SUM(E72:E75)</f>
        <v>196400</v>
      </c>
      <c r="F71" s="66">
        <f aca="true" t="shared" si="15" ref="F71:P71">SUM(F72:F75)</f>
        <v>196400</v>
      </c>
      <c r="G71" s="66">
        <f t="shared" si="15"/>
        <v>0</v>
      </c>
      <c r="H71" s="66">
        <f t="shared" si="15"/>
        <v>0</v>
      </c>
      <c r="I71" s="66">
        <f t="shared" si="15"/>
        <v>0</v>
      </c>
      <c r="J71" s="66">
        <f t="shared" si="15"/>
        <v>0</v>
      </c>
      <c r="K71" s="66"/>
      <c r="L71" s="66">
        <f t="shared" si="15"/>
        <v>0</v>
      </c>
      <c r="M71" s="66">
        <f t="shared" si="15"/>
        <v>0</v>
      </c>
      <c r="N71" s="66">
        <f t="shared" si="15"/>
        <v>0</v>
      </c>
      <c r="O71" s="66">
        <f>SUM(O72:O75)</f>
        <v>0</v>
      </c>
      <c r="P71" s="66">
        <f t="shared" si="15"/>
        <v>196400</v>
      </c>
    </row>
    <row r="72" spans="1:16" ht="24.75" customHeight="1" hidden="1">
      <c r="A72" s="18"/>
      <c r="B72" s="3">
        <v>9150</v>
      </c>
      <c r="C72" s="41" t="s">
        <v>111</v>
      </c>
      <c r="D72" s="10" t="s">
        <v>168</v>
      </c>
      <c r="E72" s="67">
        <f>F72</f>
        <v>0</v>
      </c>
      <c r="F72" s="67"/>
      <c r="G72" s="67"/>
      <c r="H72" s="67"/>
      <c r="I72" s="67"/>
      <c r="J72" s="67">
        <f>L72+O72</f>
        <v>0</v>
      </c>
      <c r="K72" s="67"/>
      <c r="L72" s="67"/>
      <c r="M72" s="67"/>
      <c r="N72" s="67"/>
      <c r="O72" s="67"/>
      <c r="P72" s="67">
        <f>E72+J72</f>
        <v>0</v>
      </c>
    </row>
    <row r="73" spans="1:16" ht="13.5">
      <c r="A73" s="18"/>
      <c r="B73" s="3">
        <v>9770</v>
      </c>
      <c r="C73" s="41" t="s">
        <v>111</v>
      </c>
      <c r="D73" s="10" t="s">
        <v>169</v>
      </c>
      <c r="E73" s="67">
        <f>F73</f>
        <v>196400</v>
      </c>
      <c r="F73" s="67">
        <v>196400</v>
      </c>
      <c r="G73" s="67"/>
      <c r="H73" s="67"/>
      <c r="I73" s="67"/>
      <c r="J73" s="67">
        <f>L73+O73</f>
        <v>0</v>
      </c>
      <c r="K73" s="67"/>
      <c r="L73" s="67"/>
      <c r="M73" s="67"/>
      <c r="N73" s="67"/>
      <c r="O73" s="67"/>
      <c r="P73" s="67">
        <f>E73+J73</f>
        <v>196400</v>
      </c>
    </row>
    <row r="74" spans="1:16" ht="13.5" hidden="1">
      <c r="A74" s="18"/>
      <c r="B74" s="3">
        <v>9770</v>
      </c>
      <c r="C74" s="41" t="s">
        <v>111</v>
      </c>
      <c r="D74" s="10" t="s">
        <v>169</v>
      </c>
      <c r="E74" s="67">
        <f>F74</f>
        <v>0</v>
      </c>
      <c r="F74" s="67"/>
      <c r="G74" s="67"/>
      <c r="H74" s="67"/>
      <c r="I74" s="67"/>
      <c r="J74" s="67">
        <f>L74+O74</f>
        <v>0</v>
      </c>
      <c r="K74" s="67"/>
      <c r="L74" s="67"/>
      <c r="M74" s="67"/>
      <c r="N74" s="67"/>
      <c r="O74" s="67"/>
      <c r="P74" s="67">
        <f>E74+J74</f>
        <v>0</v>
      </c>
    </row>
    <row r="75" spans="1:16" ht="22.5" hidden="1">
      <c r="A75" s="18"/>
      <c r="B75" s="3"/>
      <c r="C75" s="41"/>
      <c r="D75" s="10" t="s">
        <v>43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ht="3" customHeight="1">
      <c r="A76" s="3"/>
      <c r="B76" s="3"/>
      <c r="C76" s="41"/>
      <c r="D76" s="10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s="5" customFormat="1" ht="14.25">
      <c r="A77" s="49"/>
      <c r="B77" s="49"/>
      <c r="C77" s="53"/>
      <c r="D77" s="51" t="s">
        <v>42</v>
      </c>
      <c r="E77" s="66">
        <f aca="true" t="shared" si="16" ref="E77:P77">E14+E18+E21+E33+E41+E44+E49+E57+E64+E71+E53+E61+E68+E26+E30</f>
        <v>38504697</v>
      </c>
      <c r="F77" s="66">
        <f t="shared" si="16"/>
        <v>38504697</v>
      </c>
      <c r="G77" s="66">
        <f t="shared" si="16"/>
        <v>22114180</v>
      </c>
      <c r="H77" s="66">
        <f t="shared" si="16"/>
        <v>6258806</v>
      </c>
      <c r="I77" s="66">
        <f t="shared" si="16"/>
        <v>0</v>
      </c>
      <c r="J77" s="118">
        <f>J14+J18+J21+J33+J41+J44+J49+J57+J64+J71+J53+J61+J68+J26+J30</f>
        <v>13312493.88</v>
      </c>
      <c r="K77" s="66">
        <f t="shared" si="16"/>
        <v>11739990</v>
      </c>
      <c r="L77" s="118">
        <f t="shared" si="16"/>
        <v>1458685.8800000001</v>
      </c>
      <c r="M77" s="66">
        <f t="shared" si="16"/>
        <v>65230</v>
      </c>
      <c r="N77" s="66">
        <f t="shared" si="16"/>
        <v>0</v>
      </c>
      <c r="O77" s="66">
        <f t="shared" si="16"/>
        <v>11853808</v>
      </c>
      <c r="P77" s="118">
        <f t="shared" si="16"/>
        <v>51817190.879999995</v>
      </c>
    </row>
    <row r="78" spans="1:16" ht="3" customHeight="1">
      <c r="A78" s="3"/>
      <c r="B78" s="3"/>
      <c r="C78" s="3"/>
      <c r="D78" s="10"/>
      <c r="E78" s="12"/>
      <c r="F78" s="12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s="5" customFormat="1" ht="0.75" customHeight="1">
      <c r="B79" s="22"/>
      <c r="C79" s="22"/>
      <c r="D79" s="42"/>
      <c r="E79" s="23"/>
      <c r="F79" s="23"/>
      <c r="G79" s="23"/>
      <c r="H79" s="22"/>
      <c r="I79" s="22"/>
      <c r="J79" s="23"/>
      <c r="K79" s="23"/>
      <c r="L79" s="23"/>
      <c r="M79" s="22"/>
      <c r="N79" s="23"/>
      <c r="O79" s="23"/>
      <c r="P79" s="23"/>
    </row>
    <row r="80" ht="7.5" customHeight="1">
      <c r="D80" s="9"/>
    </row>
    <row r="81" spans="1:14" s="11" customFormat="1" ht="13.5" customHeight="1">
      <c r="A81" s="261" t="s">
        <v>177</v>
      </c>
      <c r="B81" s="261"/>
      <c r="C81" s="261"/>
      <c r="D81" s="261"/>
      <c r="E81" s="261"/>
      <c r="F81" s="261"/>
      <c r="G81" s="261"/>
      <c r="H81" s="261"/>
      <c r="I81" s="261"/>
      <c r="J81" s="261"/>
      <c r="K81" s="59"/>
      <c r="L81" s="276"/>
      <c r="M81" s="276"/>
      <c r="N81" s="276"/>
    </row>
    <row r="82" spans="4:14" ht="13.5">
      <c r="D82" s="9"/>
      <c r="H82" s="24"/>
      <c r="I82" s="24"/>
      <c r="J82" s="24"/>
      <c r="K82" s="24"/>
      <c r="L82" s="24"/>
      <c r="M82" s="24"/>
      <c r="N82" s="24"/>
    </row>
    <row r="83" ht="13.5">
      <c r="D83" s="9"/>
    </row>
    <row r="84" ht="13.5">
      <c r="D84" s="9"/>
    </row>
    <row r="85" ht="13.5">
      <c r="D85" s="9"/>
    </row>
    <row r="86" ht="13.5">
      <c r="D86" s="9"/>
    </row>
    <row r="87" ht="13.5">
      <c r="D87" s="9"/>
    </row>
    <row r="88" ht="13.5">
      <c r="D88" s="9"/>
    </row>
    <row r="89" ht="13.5">
      <c r="D89" s="9"/>
    </row>
    <row r="90" ht="13.5">
      <c r="D90" s="9"/>
    </row>
    <row r="91" ht="13.5">
      <c r="D91" s="9"/>
    </row>
    <row r="92" ht="13.5">
      <c r="D92" s="9"/>
    </row>
    <row r="93" ht="13.5">
      <c r="D93" s="9"/>
    </row>
    <row r="94" ht="13.5">
      <c r="D94" s="9"/>
    </row>
  </sheetData>
  <sheetProtection/>
  <mergeCells count="27">
    <mergeCell ref="P9:P12"/>
    <mergeCell ref="K10:K12"/>
    <mergeCell ref="L10:L12"/>
    <mergeCell ref="M10:N10"/>
    <mergeCell ref="M11:M12"/>
    <mergeCell ref="N11:N12"/>
    <mergeCell ref="O1:P1"/>
    <mergeCell ref="B5:P5"/>
    <mergeCell ref="B6:P6"/>
    <mergeCell ref="L2:P2"/>
    <mergeCell ref="L3:P4"/>
    <mergeCell ref="L81:N81"/>
    <mergeCell ref="D9:D12"/>
    <mergeCell ref="E10:E12"/>
    <mergeCell ref="G10:H10"/>
    <mergeCell ref="G11:G12"/>
    <mergeCell ref="H11:H12"/>
    <mergeCell ref="I10:I12"/>
    <mergeCell ref="F10:F12"/>
    <mergeCell ref="E9:I9"/>
    <mergeCell ref="A81:J81"/>
    <mergeCell ref="A9:A12"/>
    <mergeCell ref="C9:C12"/>
    <mergeCell ref="B9:B12"/>
    <mergeCell ref="J9:O9"/>
    <mergeCell ref="J10:J12"/>
    <mergeCell ref="O10:O12"/>
  </mergeCells>
  <printOptions/>
  <pageMargins left="0.3937007874015748" right="0.7874015748031497" top="1.1811023622047245" bottom="0.3937007874015748" header="0.31496062992125984" footer="0.31496062992125984"/>
  <pageSetup fitToHeight="2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A6" sqref="A6:R6"/>
    </sheetView>
  </sheetViews>
  <sheetFormatPr defaultColWidth="9.140625" defaultRowHeight="15"/>
  <cols>
    <col min="1" max="1" width="10.421875" style="106" customWidth="1"/>
    <col min="2" max="2" width="19.00390625" style="106" customWidth="1"/>
    <col min="3" max="4" width="5.140625" style="106" customWidth="1"/>
    <col min="5" max="5" width="8.28125" style="106" customWidth="1"/>
    <col min="6" max="6" width="8.8515625" style="106" customWidth="1"/>
    <col min="7" max="7" width="7.7109375" style="106" customWidth="1"/>
    <col min="8" max="8" width="7.57421875" style="106" customWidth="1"/>
    <col min="9" max="9" width="5.7109375" style="106" customWidth="1"/>
    <col min="10" max="10" width="8.57421875" style="106" customWidth="1"/>
    <col min="11" max="11" width="9.140625" style="106" customWidth="1"/>
    <col min="12" max="13" width="4.7109375" style="106" customWidth="1"/>
    <col min="14" max="14" width="10.00390625" style="106" customWidth="1"/>
    <col min="15" max="15" width="8.8515625" style="106" customWidth="1"/>
    <col min="16" max="16" width="5.57421875" style="106" customWidth="1"/>
    <col min="17" max="17" width="5.8515625" style="106" customWidth="1"/>
    <col min="18" max="18" width="7.57421875" style="106" customWidth="1"/>
    <col min="19" max="16384" width="9.140625" style="106" customWidth="1"/>
  </cols>
  <sheetData>
    <row r="1" spans="14:18" ht="13.5">
      <c r="N1" s="314" t="s">
        <v>263</v>
      </c>
      <c r="O1" s="314"/>
      <c r="P1" s="314"/>
      <c r="Q1" s="314"/>
      <c r="R1" s="314"/>
    </row>
    <row r="2" spans="14:18" ht="13.5">
      <c r="N2" s="314" t="s">
        <v>374</v>
      </c>
      <c r="O2" s="314"/>
      <c r="P2" s="314"/>
      <c r="Q2" s="314"/>
      <c r="R2" s="314"/>
    </row>
    <row r="3" spans="14:18" ht="9" customHeight="1">
      <c r="N3" s="262"/>
      <c r="O3" s="262"/>
      <c r="P3" s="262"/>
      <c r="Q3" s="262"/>
      <c r="R3" s="262"/>
    </row>
    <row r="4" ht="13.5" hidden="1"/>
    <row r="5" ht="13.5" hidden="1"/>
    <row r="6" spans="1:18" ht="15">
      <c r="A6" s="292" t="s">
        <v>264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</row>
    <row r="7" spans="1:18" ht="15">
      <c r="A7" s="292" t="s">
        <v>265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</row>
    <row r="8" ht="13.5">
      <c r="R8" s="106" t="s">
        <v>193</v>
      </c>
    </row>
    <row r="9" spans="1:18" s="186" customFormat="1" ht="11.25">
      <c r="A9" s="295" t="s">
        <v>266</v>
      </c>
      <c r="B9" s="291" t="s">
        <v>267</v>
      </c>
      <c r="C9" s="291" t="s">
        <v>268</v>
      </c>
      <c r="D9" s="291"/>
      <c r="E9" s="291"/>
      <c r="F9" s="291"/>
      <c r="G9" s="291"/>
      <c r="H9" s="291"/>
      <c r="I9" s="291"/>
      <c r="J9" s="291"/>
      <c r="K9" s="291"/>
      <c r="L9" s="291" t="s">
        <v>269</v>
      </c>
      <c r="M9" s="291"/>
      <c r="N9" s="291"/>
      <c r="O9" s="291"/>
      <c r="P9" s="291"/>
      <c r="Q9" s="291"/>
      <c r="R9" s="291"/>
    </row>
    <row r="10" spans="1:18" s="186" customFormat="1" ht="11.25">
      <c r="A10" s="295"/>
      <c r="B10" s="291"/>
      <c r="C10" s="291" t="s">
        <v>270</v>
      </c>
      <c r="D10" s="291"/>
      <c r="E10" s="291" t="s">
        <v>271</v>
      </c>
      <c r="F10" s="291"/>
      <c r="G10" s="291"/>
      <c r="H10" s="291"/>
      <c r="I10" s="291"/>
      <c r="J10" s="291"/>
      <c r="K10" s="291" t="s">
        <v>272</v>
      </c>
      <c r="L10" s="291" t="s">
        <v>270</v>
      </c>
      <c r="M10" s="291"/>
      <c r="N10" s="291" t="s">
        <v>271</v>
      </c>
      <c r="O10" s="291"/>
      <c r="P10" s="291"/>
      <c r="Q10" s="291"/>
      <c r="R10" s="291" t="s">
        <v>272</v>
      </c>
    </row>
    <row r="11" spans="1:18" s="186" customFormat="1" ht="27.75" customHeight="1">
      <c r="A11" s="295"/>
      <c r="B11" s="291"/>
      <c r="C11" s="291"/>
      <c r="D11" s="291"/>
      <c r="E11" s="291" t="s">
        <v>273</v>
      </c>
      <c r="F11" s="291"/>
      <c r="G11" s="291"/>
      <c r="H11" s="291"/>
      <c r="I11" s="291" t="s">
        <v>274</v>
      </c>
      <c r="J11" s="291"/>
      <c r="K11" s="291"/>
      <c r="L11" s="291"/>
      <c r="M11" s="291"/>
      <c r="N11" s="291" t="s">
        <v>273</v>
      </c>
      <c r="O11" s="291"/>
      <c r="P11" s="291" t="s">
        <v>274</v>
      </c>
      <c r="Q11" s="291"/>
      <c r="R11" s="291"/>
    </row>
    <row r="12" spans="1:18" s="186" customFormat="1" ht="11.25">
      <c r="A12" s="296"/>
      <c r="B12" s="298"/>
      <c r="C12" s="291" t="s">
        <v>275</v>
      </c>
      <c r="D12" s="291"/>
      <c r="E12" s="291"/>
      <c r="F12" s="291"/>
      <c r="G12" s="291"/>
      <c r="H12" s="291"/>
      <c r="I12" s="291"/>
      <c r="J12" s="291"/>
      <c r="K12" s="291"/>
      <c r="L12" s="291" t="s">
        <v>276</v>
      </c>
      <c r="M12" s="291"/>
      <c r="N12" s="291"/>
      <c r="O12" s="291"/>
      <c r="P12" s="291"/>
      <c r="Q12" s="291"/>
      <c r="R12" s="291"/>
    </row>
    <row r="13" spans="1:18" s="186" customFormat="1" ht="243" customHeight="1" thickBot="1">
      <c r="A13" s="297"/>
      <c r="B13" s="294"/>
      <c r="C13" s="187"/>
      <c r="D13" s="187"/>
      <c r="E13" s="188" t="s">
        <v>277</v>
      </c>
      <c r="F13" s="188" t="s">
        <v>291</v>
      </c>
      <c r="G13" s="188" t="s">
        <v>290</v>
      </c>
      <c r="H13" s="188" t="s">
        <v>278</v>
      </c>
      <c r="I13" s="188"/>
      <c r="J13" s="188" t="s">
        <v>291</v>
      </c>
      <c r="K13" s="294"/>
      <c r="L13" s="187"/>
      <c r="M13" s="187"/>
      <c r="N13" s="188" t="s">
        <v>279</v>
      </c>
      <c r="O13" s="188" t="s">
        <v>284</v>
      </c>
      <c r="P13" s="187"/>
      <c r="Q13" s="187"/>
      <c r="R13" s="294"/>
    </row>
    <row r="14" spans="1:18" s="109" customFormat="1" ht="15" thickBot="1" thickTop="1">
      <c r="A14" s="107">
        <v>1</v>
      </c>
      <c r="B14" s="108">
        <v>2</v>
      </c>
      <c r="C14" s="108">
        <v>3</v>
      </c>
      <c r="D14" s="108">
        <v>4</v>
      </c>
      <c r="E14" s="108">
        <v>5</v>
      </c>
      <c r="F14" s="108"/>
      <c r="G14" s="108"/>
      <c r="H14" s="108">
        <v>6</v>
      </c>
      <c r="I14" s="108">
        <v>7</v>
      </c>
      <c r="J14" s="108">
        <v>8</v>
      </c>
      <c r="K14" s="108">
        <v>9</v>
      </c>
      <c r="L14" s="108">
        <v>10</v>
      </c>
      <c r="M14" s="108">
        <v>11</v>
      </c>
      <c r="N14" s="108">
        <v>12</v>
      </c>
      <c r="O14" s="108">
        <v>13</v>
      </c>
      <c r="P14" s="108">
        <v>14</v>
      </c>
      <c r="Q14" s="108">
        <v>15</v>
      </c>
      <c r="R14" s="108">
        <v>16</v>
      </c>
    </row>
    <row r="15" spans="1:18" ht="27.75" thickTop="1">
      <c r="A15" s="110">
        <v>12313401000</v>
      </c>
      <c r="B15" s="111" t="s">
        <v>280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>
        <v>96400</v>
      </c>
      <c r="O15" s="112"/>
      <c r="P15" s="111"/>
      <c r="Q15" s="112"/>
      <c r="R15" s="111">
        <f>SUM(L15:Q15)</f>
        <v>96400</v>
      </c>
    </row>
    <row r="16" spans="1:18" ht="28.5" customHeight="1">
      <c r="A16" s="113">
        <v>12313200000</v>
      </c>
      <c r="B16" s="111" t="s">
        <v>281</v>
      </c>
      <c r="C16" s="111"/>
      <c r="D16" s="111"/>
      <c r="E16" s="111">
        <v>12298200</v>
      </c>
      <c r="F16" s="111">
        <v>508895</v>
      </c>
      <c r="G16" s="111">
        <v>15583</v>
      </c>
      <c r="H16" s="111">
        <v>2386200</v>
      </c>
      <c r="I16" s="111"/>
      <c r="J16" s="111">
        <v>2544473</v>
      </c>
      <c r="K16" s="111">
        <f>SUM(C16:J16)</f>
        <v>17753351</v>
      </c>
      <c r="L16" s="111"/>
      <c r="M16" s="111"/>
      <c r="N16" s="111"/>
      <c r="O16" s="114">
        <v>100000</v>
      </c>
      <c r="P16" s="114"/>
      <c r="Q16" s="114"/>
      <c r="R16" s="111">
        <f>SUM(L16:Q16)</f>
        <v>100000</v>
      </c>
    </row>
    <row r="17" spans="1:18" ht="13.5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1">
        <f>SUM(L17:Q17)</f>
        <v>0</v>
      </c>
    </row>
    <row r="18" spans="1:18" s="117" customFormat="1" ht="15" thickBot="1">
      <c r="A18" s="115"/>
      <c r="B18" s="116" t="s">
        <v>207</v>
      </c>
      <c r="C18" s="116">
        <f>SUM(C15:C17)</f>
        <v>0</v>
      </c>
      <c r="D18" s="116">
        <f aca="true" t="shared" si="0" ref="D18:R18">SUM(D15:D17)</f>
        <v>0</v>
      </c>
      <c r="E18" s="116">
        <f t="shared" si="0"/>
        <v>12298200</v>
      </c>
      <c r="F18" s="116">
        <f t="shared" si="0"/>
        <v>508895</v>
      </c>
      <c r="G18" s="116">
        <f t="shared" si="0"/>
        <v>15583</v>
      </c>
      <c r="H18" s="116">
        <f t="shared" si="0"/>
        <v>2386200</v>
      </c>
      <c r="I18" s="116">
        <f t="shared" si="0"/>
        <v>0</v>
      </c>
      <c r="J18" s="116">
        <f t="shared" si="0"/>
        <v>2544473</v>
      </c>
      <c r="K18" s="116">
        <f t="shared" si="0"/>
        <v>17753351</v>
      </c>
      <c r="L18" s="116">
        <f t="shared" si="0"/>
        <v>0</v>
      </c>
      <c r="M18" s="116">
        <f t="shared" si="0"/>
        <v>0</v>
      </c>
      <c r="N18" s="116">
        <f t="shared" si="0"/>
        <v>96400</v>
      </c>
      <c r="O18" s="116">
        <f t="shared" si="0"/>
        <v>100000</v>
      </c>
      <c r="P18" s="116">
        <f t="shared" si="0"/>
        <v>0</v>
      </c>
      <c r="Q18" s="116">
        <f t="shared" si="0"/>
        <v>0</v>
      </c>
      <c r="R18" s="116">
        <f t="shared" si="0"/>
        <v>196400</v>
      </c>
    </row>
    <row r="20" spans="1:18" ht="13.5" hidden="1">
      <c r="A20" s="293" t="s">
        <v>282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</row>
    <row r="21" spans="1:18" ht="13.5" hidden="1">
      <c r="A21" s="293" t="s">
        <v>283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</row>
    <row r="22" ht="6" customHeight="1"/>
    <row r="23" ht="13.5" hidden="1"/>
    <row r="24" spans="1:18" s="11" customFormat="1" ht="16.5">
      <c r="A24" s="261" t="s">
        <v>177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</row>
  </sheetData>
  <sheetProtection/>
  <mergeCells count="24">
    <mergeCell ref="L12:Q12"/>
    <mergeCell ref="A20:R20"/>
    <mergeCell ref="A21:R21"/>
    <mergeCell ref="A24:R24"/>
    <mergeCell ref="E10:J10"/>
    <mergeCell ref="K10:K13"/>
    <mergeCell ref="L10:M11"/>
    <mergeCell ref="N10:Q10"/>
    <mergeCell ref="R10:R13"/>
    <mergeCell ref="E11:H11"/>
    <mergeCell ref="I11:J11"/>
    <mergeCell ref="N11:O11"/>
    <mergeCell ref="P11:Q11"/>
    <mergeCell ref="C12:J12"/>
    <mergeCell ref="A9:A13"/>
    <mergeCell ref="B9:B13"/>
    <mergeCell ref="C9:K9"/>
    <mergeCell ref="L9:R9"/>
    <mergeCell ref="C10:D11"/>
    <mergeCell ref="N1:R1"/>
    <mergeCell ref="N2:R2"/>
    <mergeCell ref="N3:R3"/>
    <mergeCell ref="A6:R6"/>
    <mergeCell ref="A7:R7"/>
  </mergeCells>
  <printOptions/>
  <pageMargins left="0.3937007874015748" right="0.7874015748031497" top="1.1811023622047245" bottom="0.3937007874015748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20.7109375" style="2" customWidth="1"/>
    <col min="5" max="5" width="56.7109375" style="2" customWidth="1"/>
    <col min="6" max="6" width="7.7109375" style="2" customWidth="1"/>
    <col min="7" max="7" width="8.00390625" style="2" customWidth="1"/>
    <col min="8" max="8" width="7.8515625" style="2" customWidth="1"/>
    <col min="9" max="9" width="6.8515625" style="2" customWidth="1"/>
    <col min="10" max="16384" width="9.140625" style="2" customWidth="1"/>
  </cols>
  <sheetData>
    <row r="1" spans="7:9" ht="13.5" customHeight="1">
      <c r="G1" s="315" t="s">
        <v>360</v>
      </c>
      <c r="H1" s="315"/>
      <c r="I1" s="315"/>
    </row>
    <row r="2" spans="6:9" ht="13.5" customHeight="1">
      <c r="F2" s="315" t="s">
        <v>337</v>
      </c>
      <c r="G2" s="315"/>
      <c r="H2" s="315"/>
      <c r="I2" s="315"/>
    </row>
    <row r="3" spans="6:9" ht="13.5" customHeight="1">
      <c r="F3" s="315" t="s">
        <v>372</v>
      </c>
      <c r="G3" s="315"/>
      <c r="H3" s="315"/>
      <c r="I3" s="315"/>
    </row>
    <row r="4" ht="5.25" customHeight="1"/>
    <row r="5" spans="2:9" ht="15">
      <c r="B5" s="301" t="s">
        <v>231</v>
      </c>
      <c r="C5" s="301"/>
      <c r="D5" s="301"/>
      <c r="E5" s="301"/>
      <c r="F5" s="301"/>
      <c r="G5" s="301"/>
      <c r="H5" s="301"/>
      <c r="I5" s="301"/>
    </row>
    <row r="6" ht="4.5" customHeight="1"/>
    <row r="7" ht="15" customHeight="1" hidden="1">
      <c r="I7" s="74"/>
    </row>
    <row r="8" spans="1:9" s="75" customFormat="1" ht="26.25" customHeight="1">
      <c r="A8" s="300" t="s">
        <v>232</v>
      </c>
      <c r="B8" s="300" t="s">
        <v>194</v>
      </c>
      <c r="C8" s="300" t="s">
        <v>195</v>
      </c>
      <c r="D8" s="300" t="s">
        <v>197</v>
      </c>
      <c r="E8" s="300" t="s">
        <v>233</v>
      </c>
      <c r="F8" s="299" t="s">
        <v>234</v>
      </c>
      <c r="G8" s="299" t="s">
        <v>235</v>
      </c>
      <c r="H8" s="299" t="s">
        <v>236</v>
      </c>
      <c r="I8" s="299" t="s">
        <v>237</v>
      </c>
    </row>
    <row r="9" spans="1:9" s="75" customFormat="1" ht="18.75" customHeight="1">
      <c r="A9" s="300"/>
      <c r="B9" s="300"/>
      <c r="C9" s="300"/>
      <c r="D9" s="300"/>
      <c r="E9" s="300"/>
      <c r="F9" s="299"/>
      <c r="G9" s="299"/>
      <c r="H9" s="299"/>
      <c r="I9" s="299"/>
    </row>
    <row r="10" spans="1:9" s="75" customFormat="1" ht="16.5" customHeight="1">
      <c r="A10" s="300"/>
      <c r="B10" s="300"/>
      <c r="C10" s="300"/>
      <c r="D10" s="300"/>
      <c r="E10" s="300"/>
      <c r="F10" s="299"/>
      <c r="G10" s="299"/>
      <c r="H10" s="299"/>
      <c r="I10" s="299"/>
    </row>
    <row r="11" spans="1:9" s="75" customFormat="1" ht="15" customHeight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</row>
    <row r="12" spans="1:9" s="5" customFormat="1" ht="30" customHeight="1">
      <c r="A12" s="88" t="s">
        <v>209</v>
      </c>
      <c r="B12" s="89"/>
      <c r="C12" s="89"/>
      <c r="D12" s="89" t="s">
        <v>208</v>
      </c>
      <c r="E12" s="81"/>
      <c r="F12" s="81"/>
      <c r="G12" s="82">
        <f>G17+G28+G41+G46+G52</f>
        <v>11739990</v>
      </c>
      <c r="H12" s="82">
        <f>G12</f>
        <v>11739990</v>
      </c>
      <c r="I12" s="83"/>
    </row>
    <row r="13" spans="1:9" s="100" customFormat="1" ht="12.75">
      <c r="A13" s="43" t="s">
        <v>211</v>
      </c>
      <c r="B13" s="15">
        <v>1010</v>
      </c>
      <c r="C13" s="43" t="s">
        <v>103</v>
      </c>
      <c r="D13" s="15"/>
      <c r="E13" s="15" t="s">
        <v>144</v>
      </c>
      <c r="F13" s="15"/>
      <c r="G13" s="98">
        <f>G14</f>
        <v>600000</v>
      </c>
      <c r="H13" s="98">
        <f>H14</f>
        <v>600000</v>
      </c>
      <c r="I13" s="99"/>
    </row>
    <row r="14" spans="1:9" ht="12.75" customHeight="1">
      <c r="A14" s="3"/>
      <c r="B14" s="18" t="s">
        <v>47</v>
      </c>
      <c r="C14" s="44"/>
      <c r="D14" s="8"/>
      <c r="E14" s="3" t="s">
        <v>243</v>
      </c>
      <c r="F14" s="3"/>
      <c r="G14" s="67">
        <v>600000</v>
      </c>
      <c r="H14" s="67">
        <f>G14</f>
        <v>600000</v>
      </c>
      <c r="I14" s="12"/>
    </row>
    <row r="15" spans="1:9" s="100" customFormat="1" ht="12.75">
      <c r="A15" s="43" t="s">
        <v>218</v>
      </c>
      <c r="B15" s="15">
        <v>6030</v>
      </c>
      <c r="C15" s="43" t="s">
        <v>105</v>
      </c>
      <c r="D15" s="15"/>
      <c r="E15" s="15" t="s">
        <v>140</v>
      </c>
      <c r="F15" s="15"/>
      <c r="G15" s="98">
        <f>G16</f>
        <v>200000</v>
      </c>
      <c r="H15" s="98">
        <f>H16</f>
        <v>200000</v>
      </c>
      <c r="I15" s="99"/>
    </row>
    <row r="16" spans="1:9" ht="15" customHeight="1">
      <c r="A16" s="3"/>
      <c r="B16" s="90"/>
      <c r="C16" s="46"/>
      <c r="D16" s="47"/>
      <c r="E16" s="3" t="s">
        <v>336</v>
      </c>
      <c r="F16" s="3"/>
      <c r="G16" s="67">
        <v>200000</v>
      </c>
      <c r="H16" s="67">
        <f>G16</f>
        <v>200000</v>
      </c>
      <c r="I16" s="12"/>
    </row>
    <row r="17" spans="1:9" s="5" customFormat="1" ht="14.25">
      <c r="A17" s="4"/>
      <c r="B17" s="14"/>
      <c r="C17" s="45"/>
      <c r="D17" s="19"/>
      <c r="E17" s="4" t="s">
        <v>48</v>
      </c>
      <c r="F17" s="4"/>
      <c r="G17" s="77">
        <f>G13+G15</f>
        <v>800000</v>
      </c>
      <c r="H17" s="77">
        <f>H13+H15</f>
        <v>800000</v>
      </c>
      <c r="I17" s="13"/>
    </row>
    <row r="18" spans="1:9" s="5" customFormat="1" ht="3" customHeight="1">
      <c r="A18" s="4"/>
      <c r="B18" s="14"/>
      <c r="C18" s="45"/>
      <c r="D18" s="19"/>
      <c r="E18" s="4"/>
      <c r="F18" s="4"/>
      <c r="G18" s="77"/>
      <c r="H18" s="4"/>
      <c r="I18" s="13"/>
    </row>
    <row r="19" spans="1:9" s="100" customFormat="1" ht="12.75">
      <c r="A19" s="43" t="s">
        <v>221</v>
      </c>
      <c r="B19" s="15">
        <v>7310</v>
      </c>
      <c r="C19" s="43" t="s">
        <v>139</v>
      </c>
      <c r="D19" s="20"/>
      <c r="E19" s="15" t="s">
        <v>238</v>
      </c>
      <c r="F19" s="15"/>
      <c r="G19" s="98">
        <f>G21+G22</f>
        <v>1300000</v>
      </c>
      <c r="H19" s="98">
        <f>G19</f>
        <v>1300000</v>
      </c>
      <c r="I19" s="99"/>
    </row>
    <row r="20" spans="1:9" ht="13.5" customHeight="1" hidden="1">
      <c r="A20" s="18"/>
      <c r="B20" s="91">
        <v>3122</v>
      </c>
      <c r="C20" s="92"/>
      <c r="D20" s="47"/>
      <c r="E20" s="3" t="s">
        <v>130</v>
      </c>
      <c r="F20" s="3"/>
      <c r="G20" s="79"/>
      <c r="H20" s="3"/>
      <c r="I20" s="12"/>
    </row>
    <row r="21" spans="1:9" ht="27.75" customHeight="1">
      <c r="A21" s="18"/>
      <c r="B21" s="91">
        <v>3122</v>
      </c>
      <c r="C21" s="92"/>
      <c r="D21" s="47"/>
      <c r="E21" s="3" t="s">
        <v>242</v>
      </c>
      <c r="F21" s="3"/>
      <c r="G21" s="67">
        <v>300000</v>
      </c>
      <c r="H21" s="67">
        <f>G21</f>
        <v>300000</v>
      </c>
      <c r="I21" s="12"/>
    </row>
    <row r="22" spans="1:9" ht="27.75" customHeight="1">
      <c r="A22" s="18"/>
      <c r="B22" s="91">
        <v>3122</v>
      </c>
      <c r="C22" s="92"/>
      <c r="D22" s="47"/>
      <c r="E22" s="3" t="s">
        <v>299</v>
      </c>
      <c r="F22" s="3"/>
      <c r="G22" s="67">
        <v>1000000</v>
      </c>
      <c r="H22" s="67">
        <f>G22</f>
        <v>1000000</v>
      </c>
      <c r="I22" s="12"/>
    </row>
    <row r="23" spans="1:9" s="100" customFormat="1" ht="22.5" customHeight="1">
      <c r="A23" s="43" t="s">
        <v>223</v>
      </c>
      <c r="B23" s="93">
        <v>7330</v>
      </c>
      <c r="C23" s="94" t="s">
        <v>139</v>
      </c>
      <c r="D23" s="95"/>
      <c r="E23" s="15" t="s">
        <v>239</v>
      </c>
      <c r="F23" s="15"/>
      <c r="G23" s="98">
        <f>G24</f>
        <v>1000000</v>
      </c>
      <c r="H23" s="98">
        <f>G23</f>
        <v>1000000</v>
      </c>
      <c r="I23" s="99"/>
    </row>
    <row r="24" spans="1:9" ht="27">
      <c r="A24" s="18"/>
      <c r="B24" s="91">
        <v>3122</v>
      </c>
      <c r="C24" s="92"/>
      <c r="D24" s="47"/>
      <c r="E24" s="3" t="s">
        <v>240</v>
      </c>
      <c r="F24" s="3"/>
      <c r="G24" s="67">
        <v>1000000</v>
      </c>
      <c r="H24" s="67">
        <f>G24</f>
        <v>1000000</v>
      </c>
      <c r="I24" s="12"/>
    </row>
    <row r="25" spans="1:9" ht="13.5" customHeight="1" hidden="1">
      <c r="A25" s="18"/>
      <c r="B25" s="91"/>
      <c r="C25" s="92"/>
      <c r="D25" s="47"/>
      <c r="E25" s="3" t="s">
        <v>130</v>
      </c>
      <c r="F25" s="3"/>
      <c r="G25" s="67"/>
      <c r="H25" s="3"/>
      <c r="I25" s="12"/>
    </row>
    <row r="26" spans="1:9" ht="13.5" customHeight="1" hidden="1">
      <c r="A26" s="18"/>
      <c r="B26" s="91"/>
      <c r="C26" s="92"/>
      <c r="D26" s="47"/>
      <c r="E26" s="3" t="s">
        <v>129</v>
      </c>
      <c r="F26" s="3"/>
      <c r="G26" s="79"/>
      <c r="H26" s="3"/>
      <c r="I26" s="12"/>
    </row>
    <row r="27" spans="1:9" ht="3" customHeight="1">
      <c r="A27" s="18"/>
      <c r="B27" s="96"/>
      <c r="C27" s="46"/>
      <c r="D27" s="47"/>
      <c r="E27" s="3"/>
      <c r="F27" s="3"/>
      <c r="G27" s="67"/>
      <c r="H27" s="3"/>
      <c r="I27" s="12"/>
    </row>
    <row r="28" spans="1:9" s="5" customFormat="1" ht="14.25">
      <c r="A28" s="25"/>
      <c r="B28" s="14"/>
      <c r="C28" s="45"/>
      <c r="D28" s="19"/>
      <c r="E28" s="4" t="s">
        <v>50</v>
      </c>
      <c r="F28" s="4"/>
      <c r="G28" s="77">
        <f>G23+G19</f>
        <v>2300000</v>
      </c>
      <c r="H28" s="77">
        <f>G28</f>
        <v>2300000</v>
      </c>
      <c r="I28" s="13"/>
    </row>
    <row r="29" spans="1:9" s="17" customFormat="1" ht="14.25">
      <c r="A29" s="18" t="s">
        <v>218</v>
      </c>
      <c r="B29" s="18" t="s">
        <v>153</v>
      </c>
      <c r="C29" s="18" t="s">
        <v>105</v>
      </c>
      <c r="D29" s="10"/>
      <c r="E29" s="15" t="s">
        <v>140</v>
      </c>
      <c r="F29" s="15"/>
      <c r="G29" s="78">
        <f>G30+G31</f>
        <v>200000</v>
      </c>
      <c r="H29" s="78">
        <f>H30+H31</f>
        <v>200000</v>
      </c>
      <c r="I29" s="16"/>
    </row>
    <row r="30" spans="1:9" s="5" customFormat="1" ht="27">
      <c r="A30" s="25"/>
      <c r="B30" s="14">
        <v>3132</v>
      </c>
      <c r="C30" s="45"/>
      <c r="D30" s="19"/>
      <c r="E30" s="3" t="s">
        <v>257</v>
      </c>
      <c r="F30" s="3"/>
      <c r="G30" s="67">
        <v>100000</v>
      </c>
      <c r="H30" s="67">
        <f aca="true" t="shared" si="0" ref="H30:H49">G30</f>
        <v>100000</v>
      </c>
      <c r="I30" s="13"/>
    </row>
    <row r="31" spans="1:9" s="5" customFormat="1" ht="25.5" customHeight="1">
      <c r="A31" s="25"/>
      <c r="B31" s="14">
        <v>3132</v>
      </c>
      <c r="C31" s="45"/>
      <c r="D31" s="19"/>
      <c r="E31" s="3" t="s">
        <v>258</v>
      </c>
      <c r="F31" s="4"/>
      <c r="G31" s="67">
        <v>100000</v>
      </c>
      <c r="H31" s="67">
        <f t="shared" si="0"/>
        <v>100000</v>
      </c>
      <c r="I31" s="13"/>
    </row>
    <row r="32" spans="1:9" s="100" customFormat="1" ht="38.25">
      <c r="A32" s="43" t="s">
        <v>210</v>
      </c>
      <c r="B32" s="43" t="s">
        <v>138</v>
      </c>
      <c r="C32" s="43" t="s">
        <v>99</v>
      </c>
      <c r="D32" s="15"/>
      <c r="E32" s="97" t="s">
        <v>142</v>
      </c>
      <c r="F32" s="15"/>
      <c r="G32" s="98">
        <f>G33</f>
        <v>1500000</v>
      </c>
      <c r="H32" s="98">
        <f t="shared" si="0"/>
        <v>1500000</v>
      </c>
      <c r="I32" s="99"/>
    </row>
    <row r="33" spans="1:9" ht="40.5">
      <c r="A33" s="18"/>
      <c r="B33" s="8">
        <v>3132</v>
      </c>
      <c r="C33" s="44"/>
      <c r="D33" s="8"/>
      <c r="E33" s="3" t="s">
        <v>241</v>
      </c>
      <c r="F33" s="3"/>
      <c r="G33" s="67">
        <v>1500000</v>
      </c>
      <c r="H33" s="67">
        <f t="shared" si="0"/>
        <v>1500000</v>
      </c>
      <c r="I33" s="12"/>
    </row>
    <row r="34" spans="1:9" ht="25.5">
      <c r="A34" s="105" t="s">
        <v>215</v>
      </c>
      <c r="B34" s="105">
        <v>4060</v>
      </c>
      <c r="C34" s="105" t="s">
        <v>106</v>
      </c>
      <c r="D34" s="97"/>
      <c r="E34" s="97" t="s">
        <v>148</v>
      </c>
      <c r="F34" s="3"/>
      <c r="G34" s="78">
        <f>G35</f>
        <v>326630</v>
      </c>
      <c r="H34" s="78">
        <f>H35</f>
        <v>326630</v>
      </c>
      <c r="I34" s="12"/>
    </row>
    <row r="35" spans="1:9" ht="14.25">
      <c r="A35" s="18"/>
      <c r="B35" s="8">
        <v>3132</v>
      </c>
      <c r="C35" s="44"/>
      <c r="D35" s="21"/>
      <c r="E35" s="3" t="s">
        <v>261</v>
      </c>
      <c r="F35" s="3"/>
      <c r="G35" s="67">
        <v>326630</v>
      </c>
      <c r="H35" s="77">
        <f t="shared" si="0"/>
        <v>326630</v>
      </c>
      <c r="I35" s="12"/>
    </row>
    <row r="36" spans="1:9" s="100" customFormat="1" ht="25.5">
      <c r="A36" s="43" t="s">
        <v>225</v>
      </c>
      <c r="B36" s="15">
        <v>7461</v>
      </c>
      <c r="C36" s="43" t="s">
        <v>128</v>
      </c>
      <c r="D36" s="20"/>
      <c r="E36" s="15" t="s">
        <v>141</v>
      </c>
      <c r="F36" s="15"/>
      <c r="G36" s="98">
        <f>SUM(G37:G40)</f>
        <v>2378926</v>
      </c>
      <c r="H36" s="98">
        <f>SUM(H37:H40)</f>
        <v>2378926</v>
      </c>
      <c r="I36" s="99"/>
    </row>
    <row r="37" spans="1:9" ht="13.5">
      <c r="A37" s="18"/>
      <c r="B37" s="8">
        <v>3132</v>
      </c>
      <c r="C37" s="44"/>
      <c r="D37" s="21"/>
      <c r="E37" s="3" t="s">
        <v>295</v>
      </c>
      <c r="F37" s="3"/>
      <c r="G37" s="67">
        <v>386747</v>
      </c>
      <c r="H37" s="67">
        <f t="shared" si="0"/>
        <v>386747</v>
      </c>
      <c r="I37" s="12"/>
    </row>
    <row r="38" spans="1:9" ht="13.5">
      <c r="A38" s="18"/>
      <c r="B38" s="8"/>
      <c r="C38" s="44"/>
      <c r="D38" s="21"/>
      <c r="E38" s="3" t="s">
        <v>296</v>
      </c>
      <c r="F38" s="3"/>
      <c r="G38" s="67">
        <v>394542</v>
      </c>
      <c r="H38" s="67">
        <f t="shared" si="0"/>
        <v>394542</v>
      </c>
      <c r="I38" s="12"/>
    </row>
    <row r="39" spans="1:9" ht="13.5">
      <c r="A39" s="18"/>
      <c r="B39" s="8"/>
      <c r="C39" s="44"/>
      <c r="D39" s="21"/>
      <c r="E39" s="3" t="s">
        <v>297</v>
      </c>
      <c r="F39" s="3"/>
      <c r="G39" s="67">
        <v>397620</v>
      </c>
      <c r="H39" s="67">
        <f t="shared" si="0"/>
        <v>397620</v>
      </c>
      <c r="I39" s="12"/>
    </row>
    <row r="40" spans="1:9" ht="13.5">
      <c r="A40" s="18"/>
      <c r="B40" s="8">
        <v>3132</v>
      </c>
      <c r="C40" s="44"/>
      <c r="D40" s="21"/>
      <c r="E40" s="3" t="s">
        <v>298</v>
      </c>
      <c r="F40" s="3"/>
      <c r="G40" s="67">
        <v>1200017</v>
      </c>
      <c r="H40" s="67">
        <f t="shared" si="0"/>
        <v>1200017</v>
      </c>
      <c r="I40" s="12"/>
    </row>
    <row r="41" spans="1:9" s="17" customFormat="1" ht="14.25" customHeight="1">
      <c r="A41" s="26"/>
      <c r="B41" s="15"/>
      <c r="C41" s="43"/>
      <c r="D41" s="15"/>
      <c r="E41" s="4" t="s">
        <v>46</v>
      </c>
      <c r="F41" s="8"/>
      <c r="G41" s="80">
        <f>G29+G32+G34+G36</f>
        <v>4405556</v>
      </c>
      <c r="H41" s="80">
        <f>H29+H32+H34+H36</f>
        <v>4405556</v>
      </c>
      <c r="I41" s="16"/>
    </row>
    <row r="42" spans="1:9" ht="4.5" customHeight="1">
      <c r="A42" s="18"/>
      <c r="B42" s="8"/>
      <c r="C42" s="44"/>
      <c r="D42" s="8"/>
      <c r="E42" s="3"/>
      <c r="F42" s="3"/>
      <c r="G42" s="67"/>
      <c r="H42" s="77"/>
      <c r="I42" s="12"/>
    </row>
    <row r="43" spans="1:9" s="100" customFormat="1" ht="24" customHeight="1">
      <c r="A43" s="43" t="s">
        <v>223</v>
      </c>
      <c r="B43" s="93">
        <v>7330</v>
      </c>
      <c r="C43" s="94" t="s">
        <v>139</v>
      </c>
      <c r="D43" s="95"/>
      <c r="E43" s="15" t="s">
        <v>239</v>
      </c>
      <c r="F43" s="15"/>
      <c r="G43" s="98">
        <f>G45+G44</f>
        <v>1140500</v>
      </c>
      <c r="H43" s="98">
        <f>H45+H44</f>
        <v>1140500</v>
      </c>
      <c r="I43" s="99"/>
    </row>
    <row r="44" spans="1:9" s="100" customFormat="1" ht="24" customHeight="1">
      <c r="A44" s="43"/>
      <c r="B44" s="93">
        <v>3142</v>
      </c>
      <c r="C44" s="94"/>
      <c r="D44" s="95"/>
      <c r="E44" s="15" t="s">
        <v>262</v>
      </c>
      <c r="F44" s="15"/>
      <c r="G44" s="98">
        <v>140500</v>
      </c>
      <c r="H44" s="67">
        <f t="shared" si="0"/>
        <v>140500</v>
      </c>
      <c r="I44" s="99"/>
    </row>
    <row r="45" spans="1:9" ht="14.25" customHeight="1">
      <c r="A45" s="18"/>
      <c r="B45" s="8">
        <v>3142</v>
      </c>
      <c r="C45" s="44"/>
      <c r="D45" s="8"/>
      <c r="E45" s="3" t="s">
        <v>244</v>
      </c>
      <c r="F45" s="3"/>
      <c r="G45" s="67">
        <v>1000000</v>
      </c>
      <c r="H45" s="67">
        <f t="shared" si="0"/>
        <v>1000000</v>
      </c>
      <c r="I45" s="12"/>
    </row>
    <row r="46" spans="1:9" s="5" customFormat="1" ht="14.25">
      <c r="A46" s="25"/>
      <c r="B46" s="14"/>
      <c r="C46" s="45"/>
      <c r="D46" s="14"/>
      <c r="E46" s="4" t="s">
        <v>45</v>
      </c>
      <c r="F46" s="4"/>
      <c r="G46" s="77">
        <f>G43</f>
        <v>1140500</v>
      </c>
      <c r="H46" s="77">
        <f t="shared" si="0"/>
        <v>1140500</v>
      </c>
      <c r="I46" s="13"/>
    </row>
    <row r="47" spans="1:9" s="17" customFormat="1" ht="28.5">
      <c r="A47" s="26" t="s">
        <v>300</v>
      </c>
      <c r="B47" s="6">
        <v>6013</v>
      </c>
      <c r="C47" s="26" t="s">
        <v>105</v>
      </c>
      <c r="D47" s="6"/>
      <c r="E47" s="6" t="s">
        <v>301</v>
      </c>
      <c r="F47" s="6"/>
      <c r="G47" s="78">
        <f>SUM(G48:G49)</f>
        <v>40566</v>
      </c>
      <c r="H47" s="78">
        <f>SUM(H48:H49)</f>
        <v>40566</v>
      </c>
      <c r="I47" s="16"/>
    </row>
    <row r="48" spans="1:9" s="17" customFormat="1" ht="27">
      <c r="A48" s="26"/>
      <c r="B48" s="3">
        <v>3210</v>
      </c>
      <c r="C48" s="26"/>
      <c r="D48" s="6"/>
      <c r="E48" s="3" t="s">
        <v>302</v>
      </c>
      <c r="F48" s="6"/>
      <c r="G48" s="78">
        <v>28066</v>
      </c>
      <c r="H48" s="67">
        <f t="shared" si="0"/>
        <v>28066</v>
      </c>
      <c r="I48" s="16"/>
    </row>
    <row r="49" spans="1:9" ht="27">
      <c r="A49" s="3"/>
      <c r="B49" s="3">
        <v>3210</v>
      </c>
      <c r="C49" s="18"/>
      <c r="D49" s="3"/>
      <c r="E49" s="3" t="s">
        <v>303</v>
      </c>
      <c r="F49" s="3"/>
      <c r="G49" s="67">
        <v>12500</v>
      </c>
      <c r="H49" s="67">
        <f t="shared" si="0"/>
        <v>12500</v>
      </c>
      <c r="I49" s="16"/>
    </row>
    <row r="50" spans="1:9" s="17" customFormat="1" ht="28.5">
      <c r="A50" s="26" t="s">
        <v>285</v>
      </c>
      <c r="B50" s="6">
        <v>7366</v>
      </c>
      <c r="C50" s="26" t="s">
        <v>126</v>
      </c>
      <c r="D50" s="6"/>
      <c r="E50" s="6" t="s">
        <v>286</v>
      </c>
      <c r="F50" s="6"/>
      <c r="G50" s="78">
        <f>SUM(G51:G51)</f>
        <v>3053368</v>
      </c>
      <c r="H50" s="78">
        <f>SUM(H51:H51)</f>
        <v>3053368</v>
      </c>
      <c r="I50" s="16"/>
    </row>
    <row r="51" spans="1:9" ht="67.5">
      <c r="A51" s="3"/>
      <c r="B51" s="3">
        <v>3210</v>
      </c>
      <c r="C51" s="18"/>
      <c r="D51" s="3"/>
      <c r="E51" s="3" t="s">
        <v>304</v>
      </c>
      <c r="F51" s="3"/>
      <c r="G51" s="67">
        <v>3053368</v>
      </c>
      <c r="H51" s="67">
        <f>G51</f>
        <v>3053368</v>
      </c>
      <c r="I51" s="16"/>
    </row>
    <row r="52" spans="1:9" s="5" customFormat="1" ht="14.25">
      <c r="A52" s="4"/>
      <c r="B52" s="4"/>
      <c r="C52" s="25"/>
      <c r="D52" s="4"/>
      <c r="E52" s="4" t="s">
        <v>119</v>
      </c>
      <c r="F52" s="4"/>
      <c r="G52" s="77">
        <f>G47+G50</f>
        <v>3093934</v>
      </c>
      <c r="H52" s="77">
        <f>H47+H50</f>
        <v>3093934</v>
      </c>
      <c r="I52" s="16"/>
    </row>
    <row r="53" spans="1:9" s="5" customFormat="1" ht="4.5" customHeight="1">
      <c r="A53" s="25"/>
      <c r="B53" s="14"/>
      <c r="C53" s="45"/>
      <c r="D53" s="14"/>
      <c r="E53" s="4"/>
      <c r="F53" s="4"/>
      <c r="G53" s="77"/>
      <c r="H53" s="77"/>
      <c r="I53" s="13"/>
    </row>
    <row r="54" spans="1:9" s="5" customFormat="1" ht="14.25" customHeight="1">
      <c r="A54" s="84" t="s">
        <v>191</v>
      </c>
      <c r="B54" s="85" t="s">
        <v>191</v>
      </c>
      <c r="C54" s="86" t="s">
        <v>191</v>
      </c>
      <c r="D54" s="14" t="s">
        <v>207</v>
      </c>
      <c r="E54" s="84" t="s">
        <v>191</v>
      </c>
      <c r="F54" s="84" t="s">
        <v>191</v>
      </c>
      <c r="G54" s="87" t="s">
        <v>191</v>
      </c>
      <c r="H54" s="77">
        <f>H12</f>
        <v>11739990</v>
      </c>
      <c r="I54" s="87" t="s">
        <v>191</v>
      </c>
    </row>
    <row r="55" ht="3.75" customHeight="1"/>
    <row r="57" spans="1:7" ht="13.5" customHeight="1">
      <c r="A57" s="261" t="s">
        <v>177</v>
      </c>
      <c r="B57" s="261"/>
      <c r="C57" s="261"/>
      <c r="D57" s="261"/>
      <c r="E57" s="261"/>
      <c r="F57" s="261"/>
      <c r="G57" s="261"/>
    </row>
  </sheetData>
  <sheetProtection/>
  <mergeCells count="14">
    <mergeCell ref="A57:G57"/>
    <mergeCell ref="A8:A10"/>
    <mergeCell ref="E8:E10"/>
    <mergeCell ref="G8:G10"/>
    <mergeCell ref="D8:D10"/>
    <mergeCell ref="C8:C10"/>
    <mergeCell ref="I8:I10"/>
    <mergeCell ref="F8:F10"/>
    <mergeCell ref="B8:B10"/>
    <mergeCell ref="B5:I5"/>
    <mergeCell ref="H8:H10"/>
    <mergeCell ref="F2:I2"/>
    <mergeCell ref="F3:I3"/>
    <mergeCell ref="G1:I1"/>
  </mergeCells>
  <printOptions/>
  <pageMargins left="0.5118110236220472" right="0.9055118110236221" top="1.1811023622047245" bottom="0.3937007874015748" header="0.31496062992125984" footer="0.31496062992125984"/>
  <pageSetup fitToHeight="2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B1">
      <selection activeCell="J4" sqref="J4"/>
    </sheetView>
  </sheetViews>
  <sheetFormatPr defaultColWidth="9.140625" defaultRowHeight="15"/>
  <cols>
    <col min="1" max="1" width="9.28125" style="9" hidden="1" customWidth="1"/>
    <col min="2" max="2" width="8.57421875" style="9" customWidth="1"/>
    <col min="3" max="3" width="9.140625" style="9" customWidth="1"/>
    <col min="4" max="4" width="8.140625" style="9" customWidth="1"/>
    <col min="5" max="5" width="24.7109375" style="9" customWidth="1"/>
    <col min="6" max="6" width="38.28125" style="9" customWidth="1"/>
    <col min="7" max="7" width="13.8515625" style="9" customWidth="1"/>
    <col min="8" max="10" width="9.8515625" style="9" customWidth="1"/>
    <col min="11" max="16384" width="9.140625" style="9" customWidth="1"/>
  </cols>
  <sheetData>
    <row r="1" spans="5:10" ht="12.75">
      <c r="E1" s="230"/>
      <c r="F1" s="314" t="s">
        <v>338</v>
      </c>
      <c r="G1" s="314"/>
      <c r="H1" s="314"/>
      <c r="I1" s="314"/>
      <c r="J1" s="314"/>
    </row>
    <row r="2" spans="5:10" ht="12.75">
      <c r="E2" s="230"/>
      <c r="F2" s="314" t="s">
        <v>374</v>
      </c>
      <c r="G2" s="314"/>
      <c r="H2" s="314"/>
      <c r="I2" s="314"/>
      <c r="J2" s="314"/>
    </row>
    <row r="3" spans="5:10" ht="12.75">
      <c r="E3" s="230"/>
      <c r="F3" s="262"/>
      <c r="G3" s="262"/>
      <c r="H3" s="262"/>
      <c r="I3" s="262"/>
      <c r="J3" s="262"/>
    </row>
    <row r="5" ht="11.25" hidden="1"/>
    <row r="6" ht="11.25" hidden="1"/>
    <row r="7" spans="1:10" ht="15">
      <c r="A7" s="268" t="s">
        <v>339</v>
      </c>
      <c r="B7" s="268"/>
      <c r="C7" s="268"/>
      <c r="D7" s="268"/>
      <c r="E7" s="268"/>
      <c r="F7" s="268"/>
      <c r="G7" s="268"/>
      <c r="H7" s="268"/>
      <c r="I7" s="268"/>
      <c r="J7" s="268"/>
    </row>
    <row r="9" spans="7:10" ht="11.25">
      <c r="G9" s="289" t="s">
        <v>182</v>
      </c>
      <c r="H9" s="289"/>
      <c r="I9" s="289"/>
      <c r="J9" s="289"/>
    </row>
    <row r="10" spans="2:11" ht="11.25">
      <c r="B10" s="300" t="s">
        <v>232</v>
      </c>
      <c r="C10" s="300" t="s">
        <v>194</v>
      </c>
      <c r="D10" s="300" t="s">
        <v>195</v>
      </c>
      <c r="E10" s="300" t="s">
        <v>197</v>
      </c>
      <c r="F10" s="302" t="s">
        <v>340</v>
      </c>
      <c r="G10" s="303" t="s">
        <v>341</v>
      </c>
      <c r="H10" s="304" t="s">
        <v>180</v>
      </c>
      <c r="I10" s="304" t="s">
        <v>2</v>
      </c>
      <c r="J10" s="304" t="s">
        <v>3</v>
      </c>
      <c r="K10" s="304"/>
    </row>
    <row r="11" spans="1:11" s="233" customFormat="1" ht="75" customHeight="1">
      <c r="A11" s="231"/>
      <c r="B11" s="300"/>
      <c r="C11" s="300"/>
      <c r="D11" s="300"/>
      <c r="E11" s="300"/>
      <c r="F11" s="302"/>
      <c r="G11" s="303"/>
      <c r="H11" s="304"/>
      <c r="I11" s="304"/>
      <c r="J11" s="232" t="s">
        <v>272</v>
      </c>
      <c r="K11" s="232" t="s">
        <v>342</v>
      </c>
    </row>
    <row r="12" spans="1:11" s="233" customFormat="1" ht="11.25">
      <c r="A12" s="231"/>
      <c r="B12" s="185">
        <v>1</v>
      </c>
      <c r="C12" s="185">
        <v>2</v>
      </c>
      <c r="D12" s="185">
        <v>3</v>
      </c>
      <c r="E12" s="185">
        <v>4</v>
      </c>
      <c r="F12" s="232">
        <v>5</v>
      </c>
      <c r="G12" s="234">
        <v>6</v>
      </c>
      <c r="H12" s="211">
        <v>7</v>
      </c>
      <c r="I12" s="211">
        <v>8</v>
      </c>
      <c r="J12" s="232">
        <v>9</v>
      </c>
      <c r="K12" s="232">
        <v>10</v>
      </c>
    </row>
    <row r="13" spans="1:11" ht="27">
      <c r="A13" s="235"/>
      <c r="B13" s="88" t="s">
        <v>209</v>
      </c>
      <c r="C13" s="89"/>
      <c r="D13" s="89"/>
      <c r="E13" s="89" t="s">
        <v>208</v>
      </c>
      <c r="F13" s="236"/>
      <c r="G13" s="236"/>
      <c r="H13" s="236"/>
      <c r="I13" s="236"/>
      <c r="J13" s="236"/>
      <c r="K13" s="236"/>
    </row>
    <row r="14" spans="1:11" ht="39.75" customHeight="1">
      <c r="A14" s="237"/>
      <c r="B14" s="238" t="s">
        <v>210</v>
      </c>
      <c r="C14" s="238" t="s">
        <v>138</v>
      </c>
      <c r="D14" s="238" t="s">
        <v>99</v>
      </c>
      <c r="E14" s="239"/>
      <c r="F14" s="10" t="s">
        <v>343</v>
      </c>
      <c r="G14" s="240" t="s">
        <v>344</v>
      </c>
      <c r="H14" s="241">
        <f>I14+J14</f>
        <v>453000</v>
      </c>
      <c r="I14" s="241">
        <v>453000</v>
      </c>
      <c r="J14" s="241"/>
      <c r="K14" s="241"/>
    </row>
    <row r="15" spans="1:11" ht="33" customHeight="1">
      <c r="A15" s="237"/>
      <c r="B15" s="238" t="s">
        <v>216</v>
      </c>
      <c r="C15" s="238" t="s">
        <v>199</v>
      </c>
      <c r="D15" s="238" t="s">
        <v>203</v>
      </c>
      <c r="E15" s="10"/>
      <c r="F15" s="10" t="s">
        <v>345</v>
      </c>
      <c r="G15" s="240" t="s">
        <v>346</v>
      </c>
      <c r="H15" s="241">
        <f aca="true" t="shared" si="0" ref="H15:H20">I15+J15</f>
        <v>430000</v>
      </c>
      <c r="I15" s="241">
        <v>430000</v>
      </c>
      <c r="J15" s="241"/>
      <c r="K15" s="241"/>
    </row>
    <row r="16" spans="1:11" ht="39" customHeight="1">
      <c r="A16" s="237"/>
      <c r="B16" s="238" t="s">
        <v>347</v>
      </c>
      <c r="C16" s="238" t="s">
        <v>348</v>
      </c>
      <c r="D16" s="238" t="s">
        <v>349</v>
      </c>
      <c r="E16" s="10"/>
      <c r="F16" s="10" t="s">
        <v>350</v>
      </c>
      <c r="G16" s="240" t="s">
        <v>346</v>
      </c>
      <c r="H16" s="241">
        <f t="shared" si="0"/>
        <v>1140000</v>
      </c>
      <c r="I16" s="241">
        <v>140000</v>
      </c>
      <c r="J16" s="241">
        <f>K16</f>
        <v>1000000</v>
      </c>
      <c r="K16" s="241">
        <v>1000000</v>
      </c>
    </row>
    <row r="17" spans="1:11" ht="90">
      <c r="A17" s="237"/>
      <c r="B17" s="238" t="s">
        <v>364</v>
      </c>
      <c r="C17" s="238" t="s">
        <v>365</v>
      </c>
      <c r="D17" s="242" t="s">
        <v>351</v>
      </c>
      <c r="E17" s="10"/>
      <c r="F17" s="10" t="s">
        <v>352</v>
      </c>
      <c r="G17" s="240" t="s">
        <v>346</v>
      </c>
      <c r="H17" s="241">
        <f t="shared" si="0"/>
        <v>14975969</v>
      </c>
      <c r="I17" s="241">
        <v>5086854</v>
      </c>
      <c r="J17" s="241">
        <v>9889115</v>
      </c>
      <c r="K17" s="241">
        <v>9813360</v>
      </c>
    </row>
    <row r="18" spans="1:11" ht="36.75" customHeight="1">
      <c r="A18" s="237"/>
      <c r="B18" s="238" t="s">
        <v>216</v>
      </c>
      <c r="C18" s="238" t="s">
        <v>199</v>
      </c>
      <c r="D18" s="238" t="s">
        <v>203</v>
      </c>
      <c r="E18" s="10"/>
      <c r="F18" s="10" t="s">
        <v>353</v>
      </c>
      <c r="G18" s="240" t="s">
        <v>346</v>
      </c>
      <c r="H18" s="241">
        <f t="shared" si="0"/>
        <v>200000</v>
      </c>
      <c r="I18" s="241">
        <v>200000</v>
      </c>
      <c r="J18" s="241"/>
      <c r="K18" s="241"/>
    </row>
    <row r="19" spans="1:11" ht="27" customHeight="1">
      <c r="A19" s="237"/>
      <c r="B19" s="238" t="s">
        <v>224</v>
      </c>
      <c r="C19" s="238" t="s">
        <v>354</v>
      </c>
      <c r="D19" s="238" t="s">
        <v>109</v>
      </c>
      <c r="E19" s="10"/>
      <c r="F19" s="10" t="s">
        <v>355</v>
      </c>
      <c r="G19" s="240" t="s">
        <v>346</v>
      </c>
      <c r="H19" s="241">
        <f t="shared" si="0"/>
        <v>200000</v>
      </c>
      <c r="I19" s="241">
        <v>200000</v>
      </c>
      <c r="J19" s="241"/>
      <c r="K19" s="241"/>
    </row>
    <row r="20" spans="1:11" s="247" customFormat="1" ht="27" customHeight="1">
      <c r="A20" s="243"/>
      <c r="B20" s="244" t="s">
        <v>228</v>
      </c>
      <c r="C20" s="244" t="s">
        <v>356</v>
      </c>
      <c r="D20" s="244" t="s">
        <v>226</v>
      </c>
      <c r="E20" s="245"/>
      <c r="F20" s="245" t="s">
        <v>357</v>
      </c>
      <c r="G20" s="240" t="s">
        <v>346</v>
      </c>
      <c r="H20" s="241">
        <f t="shared" si="0"/>
        <v>500000</v>
      </c>
      <c r="I20" s="246">
        <v>500000</v>
      </c>
      <c r="J20" s="246"/>
      <c r="K20" s="246"/>
    </row>
    <row r="21" spans="1:11" s="247" customFormat="1" ht="27" customHeight="1">
      <c r="A21" s="249"/>
      <c r="B21" s="244" t="s">
        <v>305</v>
      </c>
      <c r="C21" s="244" t="s">
        <v>111</v>
      </c>
      <c r="D21" s="244" t="s">
        <v>121</v>
      </c>
      <c r="E21" s="245"/>
      <c r="F21" s="245" t="s">
        <v>358</v>
      </c>
      <c r="G21" s="240" t="s">
        <v>359</v>
      </c>
      <c r="H21" s="241">
        <v>166200</v>
      </c>
      <c r="I21" s="246">
        <v>166200</v>
      </c>
      <c r="J21" s="246"/>
      <c r="K21" s="246"/>
    </row>
    <row r="22" spans="2:11" ht="11.25">
      <c r="B22" s="211" t="s">
        <v>191</v>
      </c>
      <c r="C22" s="211" t="s">
        <v>191</v>
      </c>
      <c r="D22" s="211" t="s">
        <v>191</v>
      </c>
      <c r="E22" s="10" t="s">
        <v>207</v>
      </c>
      <c r="F22" s="211" t="s">
        <v>191</v>
      </c>
      <c r="G22" s="211" t="s">
        <v>191</v>
      </c>
      <c r="H22" s="248">
        <f>SUM(H14:H21)</f>
        <v>18065169</v>
      </c>
      <c r="I22" s="248">
        <f>SUM(I14:I21)</f>
        <v>7176054</v>
      </c>
      <c r="J22" s="248">
        <f>SUM(J14:J20)</f>
        <v>10889115</v>
      </c>
      <c r="K22" s="248">
        <f>SUM(K14:K20)</f>
        <v>10813360</v>
      </c>
    </row>
    <row r="25" spans="1:6" ht="13.5">
      <c r="A25" s="261" t="s">
        <v>177</v>
      </c>
      <c r="B25" s="261"/>
      <c r="C25" s="261"/>
      <c r="D25" s="261"/>
      <c r="E25" s="261"/>
      <c r="F25" s="261"/>
    </row>
    <row r="26" spans="1:10" ht="13.5">
      <c r="A26" s="269"/>
      <c r="B26" s="269"/>
      <c r="C26" s="269"/>
      <c r="D26" s="269"/>
      <c r="E26" s="269"/>
      <c r="F26" s="269"/>
      <c r="G26" s="269"/>
      <c r="H26" s="269"/>
      <c r="I26" s="269"/>
      <c r="J26" s="269"/>
    </row>
  </sheetData>
  <sheetProtection/>
  <mergeCells count="16">
    <mergeCell ref="A26:J26"/>
    <mergeCell ref="F1:J1"/>
    <mergeCell ref="F2:J2"/>
    <mergeCell ref="F3:J3"/>
    <mergeCell ref="A7:J7"/>
    <mergeCell ref="G9:J9"/>
    <mergeCell ref="B10:B11"/>
    <mergeCell ref="C10:C11"/>
    <mergeCell ref="D10:D11"/>
    <mergeCell ref="E10:E11"/>
    <mergeCell ref="F10:F11"/>
    <mergeCell ref="G10:G11"/>
    <mergeCell ref="H10:H11"/>
    <mergeCell ref="I10:I11"/>
    <mergeCell ref="J10:K10"/>
    <mergeCell ref="A25:F25"/>
  </mergeCells>
  <printOptions/>
  <pageMargins left="0.3937007874015748" right="0.7874015748031497" top="1.299212598425197" bottom="0.3937007874015748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20"/>
  <sheetViews>
    <sheetView zoomScalePageLayoutView="0" workbookViewId="0" topLeftCell="A73">
      <selection activeCell="A119" sqref="A119"/>
    </sheetView>
  </sheetViews>
  <sheetFormatPr defaultColWidth="9.140625" defaultRowHeight="15"/>
  <cols>
    <col min="1" max="1" width="8.7109375" style="0" customWidth="1"/>
    <col min="2" max="2" width="46.421875" style="0" customWidth="1"/>
    <col min="3" max="3" width="11.140625" style="0" customWidth="1"/>
    <col min="4" max="5" width="10.8515625" style="0" customWidth="1"/>
    <col min="6" max="6" width="11.140625" style="0" customWidth="1"/>
  </cols>
  <sheetData>
    <row r="1" s="189" customFormat="1" ht="3" customHeight="1"/>
    <row r="2" spans="1:6" ht="15">
      <c r="A2" s="301" t="s">
        <v>306</v>
      </c>
      <c r="B2" s="301"/>
      <c r="C2" s="301"/>
      <c r="D2" s="301"/>
      <c r="E2" s="301"/>
      <c r="F2" s="301"/>
    </row>
    <row r="3" spans="1:6" ht="15">
      <c r="A3" s="301" t="s">
        <v>307</v>
      </c>
      <c r="B3" s="301"/>
      <c r="C3" s="301"/>
      <c r="D3" s="301"/>
      <c r="E3" s="301"/>
      <c r="F3" s="301"/>
    </row>
    <row r="4" spans="1:6" s="190" customFormat="1" ht="21" customHeight="1">
      <c r="A4" s="305" t="s">
        <v>316</v>
      </c>
      <c r="B4" s="305"/>
      <c r="C4" s="305"/>
      <c r="D4" s="305"/>
      <c r="E4" s="305"/>
      <c r="F4" s="305"/>
    </row>
    <row r="5" spans="5:6" ht="15">
      <c r="E5" s="267" t="s">
        <v>315</v>
      </c>
      <c r="F5" s="267"/>
    </row>
    <row r="6" spans="1:6" s="191" customFormat="1" ht="12.75" customHeight="1">
      <c r="A6" s="277" t="s">
        <v>1</v>
      </c>
      <c r="B6" s="277" t="s">
        <v>308</v>
      </c>
      <c r="C6" s="277" t="s">
        <v>30</v>
      </c>
      <c r="D6" s="277" t="s">
        <v>2</v>
      </c>
      <c r="E6" s="283" t="s">
        <v>3</v>
      </c>
      <c r="F6" s="288"/>
    </row>
    <row r="7" spans="1:6" s="191" customFormat="1" ht="25.5">
      <c r="A7" s="279"/>
      <c r="B7" s="279"/>
      <c r="C7" s="279"/>
      <c r="D7" s="279"/>
      <c r="E7" s="192" t="s">
        <v>30</v>
      </c>
      <c r="F7" s="192" t="s">
        <v>54</v>
      </c>
    </row>
    <row r="8" spans="1:6" ht="15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</row>
    <row r="9" spans="1:6" s="194" customFormat="1" ht="15" hidden="1">
      <c r="A9" s="125">
        <v>10000000</v>
      </c>
      <c r="B9" s="126" t="s">
        <v>4</v>
      </c>
      <c r="C9" s="193">
        <f>SUM(D9:E9)</f>
        <v>0</v>
      </c>
      <c r="D9" s="193">
        <f>D10+D12+D16+D22+D28+D46</f>
        <v>0</v>
      </c>
      <c r="E9" s="193">
        <f>E10+E12+E16+E22+E28+E46</f>
        <v>0</v>
      </c>
      <c r="F9" s="193">
        <f>F10+F12+F16+F22+F28+F46</f>
        <v>0</v>
      </c>
    </row>
    <row r="10" spans="1:6" ht="15.75" customHeight="1" hidden="1">
      <c r="A10" s="195">
        <v>11020000</v>
      </c>
      <c r="B10" s="196" t="s">
        <v>55</v>
      </c>
      <c r="C10" s="197">
        <f>SUM(D10:E10)</f>
        <v>0</v>
      </c>
      <c r="D10" s="198">
        <f>D11</f>
        <v>0</v>
      </c>
      <c r="E10" s="198">
        <f>E11</f>
        <v>0</v>
      </c>
      <c r="F10" s="198">
        <f>F11</f>
        <v>0</v>
      </c>
    </row>
    <row r="11" spans="1:6" ht="25.5" hidden="1">
      <c r="A11" s="130">
        <v>11020200</v>
      </c>
      <c r="B11" s="130" t="s">
        <v>5</v>
      </c>
      <c r="C11" s="197">
        <f>SUM(D11:E11)</f>
        <v>0</v>
      </c>
      <c r="D11" s="197"/>
      <c r="E11" s="197"/>
      <c r="F11" s="197"/>
    </row>
    <row r="12" spans="1:6" s="194" customFormat="1" ht="15" hidden="1">
      <c r="A12" s="131">
        <v>12000000</v>
      </c>
      <c r="B12" s="199" t="s">
        <v>56</v>
      </c>
      <c r="C12" s="193">
        <f aca="true" t="shared" si="0" ref="C12:C82">SUM(D12:E12)</f>
        <v>0</v>
      </c>
      <c r="D12" s="193">
        <f>D13</f>
        <v>0</v>
      </c>
      <c r="E12" s="193">
        <f>E13</f>
        <v>0</v>
      </c>
      <c r="F12" s="193">
        <f>F13</f>
        <v>0</v>
      </c>
    </row>
    <row r="13" spans="1:6" s="194" customFormat="1" ht="24.75" customHeight="1" hidden="1">
      <c r="A13" s="200">
        <v>12020000</v>
      </c>
      <c r="B13" s="201" t="s">
        <v>57</v>
      </c>
      <c r="C13" s="193">
        <f t="shared" si="0"/>
        <v>0</v>
      </c>
      <c r="D13" s="193">
        <f>SUM(D14:D15)</f>
        <v>0</v>
      </c>
      <c r="E13" s="193">
        <f>SUM(E14:E15)</f>
        <v>0</v>
      </c>
      <c r="F13" s="193">
        <f>SUM(F14:F15)</f>
        <v>0</v>
      </c>
    </row>
    <row r="14" spans="1:6" ht="32.25" customHeight="1" hidden="1">
      <c r="A14" s="8">
        <v>12020100</v>
      </c>
      <c r="B14" s="202" t="s">
        <v>58</v>
      </c>
      <c r="C14" s="197">
        <f t="shared" si="0"/>
        <v>0</v>
      </c>
      <c r="D14" s="197">
        <f>'[1]Доходи рік'!$C23/1000</f>
        <v>0</v>
      </c>
      <c r="E14" s="197"/>
      <c r="F14" s="197"/>
    </row>
    <row r="15" spans="1:6" ht="25.5" hidden="1">
      <c r="A15" s="8">
        <v>12020200</v>
      </c>
      <c r="B15" s="202" t="s">
        <v>59</v>
      </c>
      <c r="C15" s="197">
        <f t="shared" si="0"/>
        <v>0</v>
      </c>
      <c r="D15" s="197">
        <f>'[1]Доходи рік'!$C24/1000</f>
        <v>0</v>
      </c>
      <c r="E15" s="197"/>
      <c r="F15" s="197"/>
    </row>
    <row r="16" spans="1:6" s="194" customFormat="1" ht="27" hidden="1">
      <c r="A16" s="195">
        <v>13000000</v>
      </c>
      <c r="B16" s="196" t="s">
        <v>60</v>
      </c>
      <c r="C16" s="193">
        <f t="shared" si="0"/>
        <v>0</v>
      </c>
      <c r="D16" s="193">
        <f>D17</f>
        <v>0</v>
      </c>
      <c r="E16" s="193">
        <f>E17</f>
        <v>0</v>
      </c>
      <c r="F16" s="193">
        <f>F17</f>
        <v>0</v>
      </c>
    </row>
    <row r="17" spans="1:6" ht="15" hidden="1">
      <c r="A17" s="203">
        <v>13010000</v>
      </c>
      <c r="B17" s="204" t="s">
        <v>61</v>
      </c>
      <c r="C17" s="197">
        <f t="shared" si="0"/>
        <v>0</v>
      </c>
      <c r="D17" s="197">
        <f>SUM(D18:D21)</f>
        <v>0</v>
      </c>
      <c r="E17" s="197">
        <f>SUM(E18:E21)</f>
        <v>0</v>
      </c>
      <c r="F17" s="197">
        <f>SUM(F18:F21)</f>
        <v>0</v>
      </c>
    </row>
    <row r="18" spans="1:6" ht="51" hidden="1">
      <c r="A18" s="203">
        <v>13010200</v>
      </c>
      <c r="B18" s="204" t="s">
        <v>62</v>
      </c>
      <c r="C18" s="197">
        <f t="shared" si="0"/>
        <v>0</v>
      </c>
      <c r="D18" s="197">
        <f>'[1]Доходи рік'!$C27/1000</f>
        <v>0</v>
      </c>
      <c r="E18" s="197"/>
      <c r="F18" s="197"/>
    </row>
    <row r="19" spans="1:6" ht="25.5" customHeight="1" hidden="1">
      <c r="A19" s="203">
        <v>13020200</v>
      </c>
      <c r="B19" s="204" t="s">
        <v>63</v>
      </c>
      <c r="C19" s="197">
        <f t="shared" si="0"/>
        <v>0</v>
      </c>
      <c r="D19" s="197">
        <f>'[1]Доходи рік'!$C28/1000</f>
        <v>0</v>
      </c>
      <c r="E19" s="197"/>
      <c r="F19" s="197"/>
    </row>
    <row r="20" spans="1:6" ht="25.5" hidden="1">
      <c r="A20" s="203">
        <v>13030200</v>
      </c>
      <c r="B20" s="204" t="s">
        <v>64</v>
      </c>
      <c r="C20" s="197">
        <f t="shared" si="0"/>
        <v>0</v>
      </c>
      <c r="D20" s="197">
        <f>'[1]Доходи рік'!$C29/1000</f>
        <v>0</v>
      </c>
      <c r="E20" s="197"/>
      <c r="F20" s="197"/>
    </row>
    <row r="21" spans="1:6" ht="25.5" hidden="1">
      <c r="A21" s="203">
        <v>13030600</v>
      </c>
      <c r="B21" s="204" t="s">
        <v>65</v>
      </c>
      <c r="C21" s="197">
        <f t="shared" si="0"/>
        <v>0</v>
      </c>
      <c r="D21" s="197">
        <f>'[1]Доходи рік'!$C30/1000</f>
        <v>0</v>
      </c>
      <c r="E21" s="197"/>
      <c r="F21" s="197"/>
    </row>
    <row r="22" spans="1:6" s="194" customFormat="1" ht="15" hidden="1">
      <c r="A22" s="205">
        <v>14000000</v>
      </c>
      <c r="B22" s="199" t="s">
        <v>66</v>
      </c>
      <c r="C22" s="193">
        <f t="shared" si="0"/>
        <v>0</v>
      </c>
      <c r="D22" s="193">
        <f>D27+D23+D25</f>
        <v>0</v>
      </c>
      <c r="E22" s="193">
        <f>E27+E23+E25</f>
        <v>0</v>
      </c>
      <c r="F22" s="193">
        <f>F27+F23+F25</f>
        <v>0</v>
      </c>
    </row>
    <row r="23" spans="1:6" s="206" customFormat="1" ht="27" hidden="1">
      <c r="A23" s="140">
        <v>14020000</v>
      </c>
      <c r="B23" s="140" t="s">
        <v>135</v>
      </c>
      <c r="C23" s="198">
        <f t="shared" si="0"/>
        <v>0</v>
      </c>
      <c r="D23" s="198">
        <f>D24</f>
        <v>0</v>
      </c>
      <c r="E23" s="198">
        <f>E24</f>
        <v>0</v>
      </c>
      <c r="F23" s="198">
        <f>F24</f>
        <v>0</v>
      </c>
    </row>
    <row r="24" spans="1:6" s="194" customFormat="1" ht="15" hidden="1">
      <c r="A24" s="130">
        <v>14021900</v>
      </c>
      <c r="B24" s="130" t="s">
        <v>136</v>
      </c>
      <c r="C24" s="197">
        <f t="shared" si="0"/>
        <v>0</v>
      </c>
      <c r="D24" s="197"/>
      <c r="E24" s="197"/>
      <c r="F24" s="197"/>
    </row>
    <row r="25" spans="1:6" s="206" customFormat="1" ht="27" hidden="1">
      <c r="A25" s="140">
        <v>14030000</v>
      </c>
      <c r="B25" s="140" t="s">
        <v>137</v>
      </c>
      <c r="C25" s="198">
        <f t="shared" si="0"/>
        <v>0</v>
      </c>
      <c r="D25" s="198"/>
      <c r="E25" s="198">
        <f>E26</f>
        <v>0</v>
      </c>
      <c r="F25" s="198">
        <f>F26</f>
        <v>0</v>
      </c>
    </row>
    <row r="26" spans="1:6" s="194" customFormat="1" ht="15" hidden="1">
      <c r="A26" s="130">
        <v>14031900</v>
      </c>
      <c r="B26" s="130" t="s">
        <v>136</v>
      </c>
      <c r="C26" s="197">
        <f t="shared" si="0"/>
        <v>0</v>
      </c>
      <c r="D26" s="197"/>
      <c r="E26" s="197"/>
      <c r="F26" s="197"/>
    </row>
    <row r="27" spans="1:6" s="209" customFormat="1" ht="27" hidden="1">
      <c r="A27" s="207">
        <v>14040000</v>
      </c>
      <c r="B27" s="208" t="s">
        <v>67</v>
      </c>
      <c r="C27" s="198">
        <f t="shared" si="0"/>
        <v>0</v>
      </c>
      <c r="D27" s="198"/>
      <c r="E27" s="198"/>
      <c r="F27" s="198"/>
    </row>
    <row r="28" spans="1:6" s="194" customFormat="1" ht="17.25" customHeight="1" hidden="1">
      <c r="A28" s="14">
        <v>18000000</v>
      </c>
      <c r="B28" s="199" t="s">
        <v>68</v>
      </c>
      <c r="C28" s="193">
        <f t="shared" si="0"/>
        <v>0</v>
      </c>
      <c r="D28" s="193">
        <f>D29+D40+D42</f>
        <v>0</v>
      </c>
      <c r="E28" s="193">
        <f>E29+E40+E42</f>
        <v>0</v>
      </c>
      <c r="F28" s="193">
        <f>F29+F40+F42</f>
        <v>0</v>
      </c>
    </row>
    <row r="29" spans="1:6" ht="15" hidden="1">
      <c r="A29" s="8">
        <v>18010000</v>
      </c>
      <c r="B29" s="202" t="s">
        <v>69</v>
      </c>
      <c r="C29" s="197">
        <f t="shared" si="0"/>
        <v>0</v>
      </c>
      <c r="D29" s="197">
        <f>SUM(D30:D39)</f>
        <v>0</v>
      </c>
      <c r="E29" s="197">
        <f>SUM(E30:E39)</f>
        <v>0</v>
      </c>
      <c r="F29" s="197">
        <f>SUM(F30:F39)</f>
        <v>0</v>
      </c>
    </row>
    <row r="30" spans="1:6" ht="38.25" hidden="1">
      <c r="A30" s="8">
        <v>18010100</v>
      </c>
      <c r="B30" s="202" t="s">
        <v>70</v>
      </c>
      <c r="C30" s="197">
        <f t="shared" si="0"/>
        <v>0</v>
      </c>
      <c r="D30" s="197"/>
      <c r="E30" s="197"/>
      <c r="F30" s="197"/>
    </row>
    <row r="31" spans="1:6" ht="39" customHeight="1" hidden="1">
      <c r="A31" s="8">
        <v>18010200</v>
      </c>
      <c r="B31" s="202" t="s">
        <v>71</v>
      </c>
      <c r="C31" s="197">
        <f t="shared" si="0"/>
        <v>0</v>
      </c>
      <c r="D31" s="197"/>
      <c r="E31" s="197"/>
      <c r="F31" s="197"/>
    </row>
    <row r="32" spans="1:6" ht="38.25" hidden="1">
      <c r="A32" s="8">
        <v>18010300</v>
      </c>
      <c r="B32" s="202" t="s">
        <v>72</v>
      </c>
      <c r="C32" s="197">
        <f t="shared" si="0"/>
        <v>0</v>
      </c>
      <c r="D32" s="197"/>
      <c r="E32" s="197"/>
      <c r="F32" s="197"/>
    </row>
    <row r="33" spans="1:6" ht="38.25" hidden="1">
      <c r="A33" s="146">
        <v>18010400</v>
      </c>
      <c r="B33" s="202" t="s">
        <v>73</v>
      </c>
      <c r="C33" s="197">
        <f t="shared" si="0"/>
        <v>0</v>
      </c>
      <c r="D33" s="197"/>
      <c r="E33" s="197"/>
      <c r="F33" s="197"/>
    </row>
    <row r="34" spans="1:6" ht="15" hidden="1">
      <c r="A34" s="146">
        <v>18010500</v>
      </c>
      <c r="B34" s="202" t="s">
        <v>6</v>
      </c>
      <c r="C34" s="197">
        <f t="shared" si="0"/>
        <v>0</v>
      </c>
      <c r="D34" s="197"/>
      <c r="E34" s="197"/>
      <c r="F34" s="197"/>
    </row>
    <row r="35" spans="1:6" ht="15" hidden="1">
      <c r="A35" s="146">
        <v>18010600</v>
      </c>
      <c r="B35" s="202" t="s">
        <v>7</v>
      </c>
      <c r="C35" s="197">
        <f t="shared" si="0"/>
        <v>0</v>
      </c>
      <c r="D35" s="197"/>
      <c r="E35" s="197"/>
      <c r="F35" s="197"/>
    </row>
    <row r="36" spans="1:6" ht="15" hidden="1">
      <c r="A36" s="146">
        <v>18010700</v>
      </c>
      <c r="B36" s="202" t="s">
        <v>8</v>
      </c>
      <c r="C36" s="197">
        <f t="shared" si="0"/>
        <v>0</v>
      </c>
      <c r="D36" s="197"/>
      <c r="E36" s="197"/>
      <c r="F36" s="197"/>
    </row>
    <row r="37" spans="1:6" ht="15.75" customHeight="1" hidden="1">
      <c r="A37" s="146">
        <v>18010900</v>
      </c>
      <c r="B37" s="146" t="s">
        <v>9</v>
      </c>
      <c r="C37" s="197">
        <f t="shared" si="0"/>
        <v>0</v>
      </c>
      <c r="D37" s="197"/>
      <c r="E37" s="197"/>
      <c r="F37" s="197"/>
    </row>
    <row r="38" spans="1:6" s="210" customFormat="1" ht="12.75" customHeight="1" hidden="1">
      <c r="A38" s="147">
        <v>18011000</v>
      </c>
      <c r="B38" s="202" t="s">
        <v>74</v>
      </c>
      <c r="C38" s="197">
        <f t="shared" si="0"/>
        <v>0</v>
      </c>
      <c r="D38" s="197"/>
      <c r="E38" s="10"/>
      <c r="F38" s="10"/>
    </row>
    <row r="39" spans="1:6" s="210" customFormat="1" ht="15.75" customHeight="1" hidden="1">
      <c r="A39" s="147">
        <v>18011100</v>
      </c>
      <c r="B39" s="202" t="s">
        <v>75</v>
      </c>
      <c r="C39" s="197">
        <f t="shared" si="0"/>
        <v>0</v>
      </c>
      <c r="D39" s="197"/>
      <c r="E39" s="211"/>
      <c r="F39" s="10"/>
    </row>
    <row r="40" spans="1:6" s="194" customFormat="1" ht="15" hidden="1">
      <c r="A40" s="149">
        <v>18030000</v>
      </c>
      <c r="B40" s="201" t="s">
        <v>76</v>
      </c>
      <c r="C40" s="193">
        <f t="shared" si="0"/>
        <v>0</v>
      </c>
      <c r="D40" s="212">
        <f>D41</f>
        <v>0</v>
      </c>
      <c r="E40" s="212">
        <f>E41</f>
        <v>0</v>
      </c>
      <c r="F40" s="212">
        <f>F41</f>
        <v>0</v>
      </c>
    </row>
    <row r="41" spans="1:6" ht="15" hidden="1">
      <c r="A41" s="147">
        <v>18030100</v>
      </c>
      <c r="B41" s="147" t="s">
        <v>10</v>
      </c>
      <c r="C41" s="197">
        <f t="shared" si="0"/>
        <v>0</v>
      </c>
      <c r="D41" s="197"/>
      <c r="E41" s="197"/>
      <c r="F41" s="197"/>
    </row>
    <row r="42" spans="1:6" s="194" customFormat="1" ht="15" hidden="1">
      <c r="A42" s="15">
        <v>18050000</v>
      </c>
      <c r="B42" s="15" t="s">
        <v>11</v>
      </c>
      <c r="C42" s="193">
        <f t="shared" si="0"/>
        <v>0</v>
      </c>
      <c r="D42" s="193">
        <f>SUM(D43:D45)</f>
        <v>0</v>
      </c>
      <c r="E42" s="193">
        <f>SUM(E43:E45)</f>
        <v>0</v>
      </c>
      <c r="F42" s="193">
        <f>SUM(F43:F45)</f>
        <v>0</v>
      </c>
    </row>
    <row r="43" spans="1:6" ht="15" hidden="1">
      <c r="A43" s="8">
        <v>18050300</v>
      </c>
      <c r="B43" s="8" t="s">
        <v>12</v>
      </c>
      <c r="C43" s="197">
        <f t="shared" si="0"/>
        <v>0</v>
      </c>
      <c r="D43" s="197"/>
      <c r="E43" s="197"/>
      <c r="F43" s="197"/>
    </row>
    <row r="44" spans="1:6" ht="15" hidden="1">
      <c r="A44" s="8">
        <v>18050400</v>
      </c>
      <c r="B44" s="8" t="s">
        <v>13</v>
      </c>
      <c r="C44" s="197">
        <f t="shared" si="0"/>
        <v>0</v>
      </c>
      <c r="D44" s="197"/>
      <c r="E44" s="197"/>
      <c r="F44" s="197"/>
    </row>
    <row r="45" spans="1:6" ht="51.75" customHeight="1" hidden="1">
      <c r="A45" s="8">
        <v>18050500</v>
      </c>
      <c r="B45" s="202" t="s">
        <v>77</v>
      </c>
      <c r="C45" s="197">
        <f t="shared" si="0"/>
        <v>0</v>
      </c>
      <c r="D45" s="197"/>
      <c r="E45" s="197"/>
      <c r="F45" s="197"/>
    </row>
    <row r="46" spans="1:6" s="194" customFormat="1" ht="15" hidden="1">
      <c r="A46" s="14">
        <v>19000000</v>
      </c>
      <c r="B46" s="14" t="s">
        <v>78</v>
      </c>
      <c r="C46" s="193">
        <f t="shared" si="0"/>
        <v>0</v>
      </c>
      <c r="D46" s="193">
        <f>D47</f>
        <v>0</v>
      </c>
      <c r="E46" s="193">
        <f>E47</f>
        <v>0</v>
      </c>
      <c r="F46" s="193">
        <f>F47</f>
        <v>0</v>
      </c>
    </row>
    <row r="47" spans="1:6" s="194" customFormat="1" ht="15" hidden="1">
      <c r="A47" s="15">
        <v>19010000</v>
      </c>
      <c r="B47" s="15" t="s">
        <v>14</v>
      </c>
      <c r="C47" s="193">
        <f t="shared" si="0"/>
        <v>0</v>
      </c>
      <c r="D47" s="193">
        <f>SUM(D48:D50)</f>
        <v>0</v>
      </c>
      <c r="E47" s="193">
        <f>SUM(E48:E50)</f>
        <v>0</v>
      </c>
      <c r="F47" s="193">
        <f>SUM(F48:F50)</f>
        <v>0</v>
      </c>
    </row>
    <row r="48" spans="1:6" ht="39" customHeight="1" hidden="1">
      <c r="A48" s="8">
        <v>19010100</v>
      </c>
      <c r="B48" s="8" t="s">
        <v>15</v>
      </c>
      <c r="C48" s="197">
        <f t="shared" si="0"/>
        <v>0</v>
      </c>
      <c r="D48" s="197"/>
      <c r="E48" s="197"/>
      <c r="F48" s="197"/>
    </row>
    <row r="49" spans="1:6" ht="27.75" customHeight="1" hidden="1">
      <c r="A49" s="8">
        <v>19010200</v>
      </c>
      <c r="B49" s="8" t="s">
        <v>16</v>
      </c>
      <c r="C49" s="197">
        <f t="shared" si="0"/>
        <v>0</v>
      </c>
      <c r="D49" s="197"/>
      <c r="E49" s="197"/>
      <c r="F49" s="197"/>
    </row>
    <row r="50" spans="1:6" ht="41.25" customHeight="1" hidden="1">
      <c r="A50" s="8">
        <v>19010300</v>
      </c>
      <c r="B50" s="8" t="s">
        <v>309</v>
      </c>
      <c r="C50" s="197">
        <f t="shared" si="0"/>
        <v>0</v>
      </c>
      <c r="D50" s="197"/>
      <c r="E50" s="197"/>
      <c r="F50" s="197"/>
    </row>
    <row r="51" spans="1:6" s="194" customFormat="1" ht="18" customHeight="1">
      <c r="A51" s="151">
        <v>20000000</v>
      </c>
      <c r="B51" s="152" t="s">
        <v>17</v>
      </c>
      <c r="C51" s="101">
        <f t="shared" si="0"/>
        <v>116526.88</v>
      </c>
      <c r="D51" s="101">
        <f>D52+D63+D66+D69+D58</f>
        <v>0</v>
      </c>
      <c r="E51" s="101">
        <f>E52+E63+E66+E69</f>
        <v>116526.88</v>
      </c>
      <c r="F51" s="101">
        <f>F52+F63+F66+F69</f>
        <v>0</v>
      </c>
    </row>
    <row r="52" spans="1:6" s="194" customFormat="1" ht="15.75" customHeight="1" hidden="1">
      <c r="A52" s="153">
        <v>21000000</v>
      </c>
      <c r="B52" s="154" t="s">
        <v>79</v>
      </c>
      <c r="C52" s="101">
        <f t="shared" si="0"/>
        <v>0</v>
      </c>
      <c r="D52" s="101">
        <f>D53+D55</f>
        <v>0</v>
      </c>
      <c r="E52" s="101">
        <f>E53+E55</f>
        <v>0</v>
      </c>
      <c r="F52" s="101">
        <f>F53+F55</f>
        <v>0</v>
      </c>
    </row>
    <row r="53" spans="1:6" s="194" customFormat="1" ht="60.75" customHeight="1" hidden="1">
      <c r="A53" s="153">
        <v>21010000</v>
      </c>
      <c r="B53" s="213" t="s">
        <v>173</v>
      </c>
      <c r="C53" s="101">
        <f t="shared" si="0"/>
        <v>0</v>
      </c>
      <c r="D53" s="101">
        <f>D54</f>
        <v>0</v>
      </c>
      <c r="E53" s="101">
        <f>E54</f>
        <v>0</v>
      </c>
      <c r="F53" s="101">
        <f>F54</f>
        <v>0</v>
      </c>
    </row>
    <row r="54" spans="1:6" ht="38.25" hidden="1">
      <c r="A54" s="155">
        <v>21010300</v>
      </c>
      <c r="B54" s="214" t="s">
        <v>80</v>
      </c>
      <c r="C54" s="102">
        <f t="shared" si="0"/>
        <v>0</v>
      </c>
      <c r="D54" s="102"/>
      <c r="E54" s="102"/>
      <c r="F54" s="102"/>
    </row>
    <row r="55" spans="1:6" ht="15" hidden="1">
      <c r="A55" s="157">
        <v>21080000</v>
      </c>
      <c r="B55" s="215" t="s">
        <v>22</v>
      </c>
      <c r="C55" s="102">
        <f t="shared" si="0"/>
        <v>0</v>
      </c>
      <c r="D55" s="102">
        <f>SUM(D56:D57)</f>
        <v>0</v>
      </c>
      <c r="E55" s="102"/>
      <c r="F55" s="102"/>
    </row>
    <row r="56" spans="1:6" s="194" customFormat="1" ht="15" hidden="1">
      <c r="A56" s="159">
        <v>21081100</v>
      </c>
      <c r="B56" s="159" t="s">
        <v>18</v>
      </c>
      <c r="C56" s="102">
        <f t="shared" si="0"/>
        <v>0</v>
      </c>
      <c r="D56" s="102"/>
      <c r="E56" s="102"/>
      <c r="F56" s="102"/>
    </row>
    <row r="57" spans="1:6" s="194" customFormat="1" ht="39" customHeight="1" hidden="1">
      <c r="A57" s="159">
        <v>21081500</v>
      </c>
      <c r="B57" s="216" t="s">
        <v>310</v>
      </c>
      <c r="C57" s="102">
        <f t="shared" si="0"/>
        <v>0</v>
      </c>
      <c r="D57" s="104"/>
      <c r="E57" s="101"/>
      <c r="F57" s="101"/>
    </row>
    <row r="58" spans="1:6" s="194" customFormat="1" ht="15" hidden="1">
      <c r="A58" s="160">
        <v>22010000</v>
      </c>
      <c r="B58" s="160" t="s">
        <v>114</v>
      </c>
      <c r="C58" s="104">
        <f>SUM(C59:C62)</f>
        <v>0</v>
      </c>
      <c r="D58" s="104">
        <f>SUM(D59:D62)</f>
        <v>0</v>
      </c>
      <c r="E58" s="101"/>
      <c r="F58" s="101"/>
    </row>
    <row r="59" spans="1:6" s="190" customFormat="1" ht="38.25" hidden="1">
      <c r="A59" s="159">
        <v>22010300</v>
      </c>
      <c r="B59" s="216" t="s">
        <v>185</v>
      </c>
      <c r="C59" s="104">
        <f t="shared" si="0"/>
        <v>0</v>
      </c>
      <c r="D59" s="103"/>
      <c r="E59" s="102"/>
      <c r="F59" s="102"/>
    </row>
    <row r="60" spans="1:6" s="194" customFormat="1" ht="15" hidden="1">
      <c r="A60" s="159">
        <v>22012500</v>
      </c>
      <c r="B60" s="159" t="s">
        <v>115</v>
      </c>
      <c r="C60" s="104">
        <f t="shared" si="0"/>
        <v>0</v>
      </c>
      <c r="D60" s="102"/>
      <c r="E60" s="101"/>
      <c r="F60" s="101"/>
    </row>
    <row r="61" spans="1:6" s="194" customFormat="1" ht="25.5" hidden="1">
      <c r="A61" s="159">
        <v>22012600</v>
      </c>
      <c r="B61" s="159" t="s">
        <v>116</v>
      </c>
      <c r="C61" s="104">
        <f t="shared" si="0"/>
        <v>0</v>
      </c>
      <c r="D61" s="104"/>
      <c r="E61" s="101"/>
      <c r="F61" s="101"/>
    </row>
    <row r="62" spans="1:6" s="194" customFormat="1" ht="76.5" customHeight="1" hidden="1">
      <c r="A62" s="159">
        <v>22012900</v>
      </c>
      <c r="B62" s="159" t="s">
        <v>117</v>
      </c>
      <c r="C62" s="104">
        <f t="shared" si="0"/>
        <v>0</v>
      </c>
      <c r="D62" s="104"/>
      <c r="E62" s="101"/>
      <c r="F62" s="101"/>
    </row>
    <row r="63" spans="1:6" s="194" customFormat="1" ht="12.75" customHeight="1" hidden="1">
      <c r="A63" s="161">
        <v>22090000</v>
      </c>
      <c r="B63" s="161" t="s">
        <v>19</v>
      </c>
      <c r="C63" s="101">
        <f t="shared" si="0"/>
        <v>0</v>
      </c>
      <c r="D63" s="101">
        <f>SUM(D64:D65)</f>
        <v>0</v>
      </c>
      <c r="E63" s="101">
        <f>SUM(E64:E65)</f>
        <v>0</v>
      </c>
      <c r="F63" s="101">
        <f>SUM(F64:F65)</f>
        <v>0</v>
      </c>
    </row>
    <row r="64" spans="1:6" ht="38.25" hidden="1">
      <c r="A64" s="162">
        <v>22090100</v>
      </c>
      <c r="B64" s="162" t="s">
        <v>20</v>
      </c>
      <c r="C64" s="102">
        <f t="shared" si="0"/>
        <v>0</v>
      </c>
      <c r="D64" s="102"/>
      <c r="E64" s="102"/>
      <c r="F64" s="102"/>
    </row>
    <row r="65" spans="1:6" ht="39" customHeight="1" hidden="1">
      <c r="A65" s="162">
        <v>22090400</v>
      </c>
      <c r="B65" s="162" t="s">
        <v>21</v>
      </c>
      <c r="C65" s="102">
        <f t="shared" si="0"/>
        <v>0</v>
      </c>
      <c r="D65" s="102"/>
      <c r="E65" s="102"/>
      <c r="F65" s="102"/>
    </row>
    <row r="66" spans="1:6" s="194" customFormat="1" ht="15" hidden="1">
      <c r="A66" s="161">
        <v>24060000</v>
      </c>
      <c r="B66" s="161" t="s">
        <v>81</v>
      </c>
      <c r="C66" s="101">
        <f t="shared" si="0"/>
        <v>0</v>
      </c>
      <c r="D66" s="101">
        <f>D67+D68</f>
        <v>0</v>
      </c>
      <c r="E66" s="101">
        <f>E67+E68</f>
        <v>0</v>
      </c>
      <c r="F66" s="101">
        <f>F67+F68</f>
        <v>0</v>
      </c>
    </row>
    <row r="67" spans="1:6" s="194" customFormat="1" ht="15" hidden="1">
      <c r="A67" s="163">
        <v>24060300</v>
      </c>
      <c r="B67" s="163" t="s">
        <v>22</v>
      </c>
      <c r="C67" s="104">
        <f t="shared" si="0"/>
        <v>0</v>
      </c>
      <c r="D67" s="104"/>
      <c r="E67" s="101"/>
      <c r="F67" s="101"/>
    </row>
    <row r="68" spans="1:6" ht="38.25" hidden="1">
      <c r="A68" s="155">
        <v>24062100</v>
      </c>
      <c r="B68" s="8" t="s">
        <v>49</v>
      </c>
      <c r="C68" s="102">
        <f t="shared" si="0"/>
        <v>0</v>
      </c>
      <c r="D68" s="102">
        <f>'[1]Доходи рік'!C66/1000</f>
        <v>0</v>
      </c>
      <c r="E68" s="102">
        <f>'[1]Доходи рік'!D66/1000</f>
        <v>0</v>
      </c>
      <c r="F68" s="102"/>
    </row>
    <row r="69" spans="1:6" s="206" customFormat="1" ht="15">
      <c r="A69" s="14">
        <v>25000000</v>
      </c>
      <c r="B69" s="14" t="s">
        <v>23</v>
      </c>
      <c r="C69" s="101">
        <f t="shared" si="0"/>
        <v>116526.88</v>
      </c>
      <c r="D69" s="104">
        <f>D70+D75</f>
        <v>0</v>
      </c>
      <c r="E69" s="226">
        <f>E70+E75</f>
        <v>116526.88</v>
      </c>
      <c r="F69" s="104">
        <f>F70+F75</f>
        <v>0</v>
      </c>
    </row>
    <row r="70" spans="1:6" s="194" customFormat="1" ht="27" customHeight="1">
      <c r="A70" s="15">
        <v>25010000</v>
      </c>
      <c r="B70" s="217" t="s">
        <v>24</v>
      </c>
      <c r="C70" s="101">
        <f t="shared" si="0"/>
        <v>355</v>
      </c>
      <c r="D70" s="101">
        <f>SUM(D71:D72)</f>
        <v>0</v>
      </c>
      <c r="E70" s="227">
        <f>SUM(E71:E74)</f>
        <v>355</v>
      </c>
      <c r="F70" s="101">
        <f>SUM(F71:F72)</f>
        <v>0</v>
      </c>
    </row>
    <row r="71" spans="1:6" ht="25.5" hidden="1">
      <c r="A71" s="8">
        <v>25010100</v>
      </c>
      <c r="B71" s="184" t="s">
        <v>25</v>
      </c>
      <c r="C71" s="102">
        <f t="shared" si="0"/>
        <v>0</v>
      </c>
      <c r="D71" s="102"/>
      <c r="E71" s="119"/>
      <c r="F71" s="102"/>
    </row>
    <row r="72" spans="1:6" ht="25.5" hidden="1">
      <c r="A72" s="8">
        <v>25010200</v>
      </c>
      <c r="B72" s="184" t="s">
        <v>26</v>
      </c>
      <c r="C72" s="102">
        <f t="shared" si="0"/>
        <v>0</v>
      </c>
      <c r="D72" s="102"/>
      <c r="E72" s="119"/>
      <c r="F72" s="102"/>
    </row>
    <row r="73" spans="1:6" ht="15">
      <c r="A73" s="8">
        <v>25010300</v>
      </c>
      <c r="B73" s="184" t="s">
        <v>293</v>
      </c>
      <c r="C73" s="102">
        <f t="shared" si="0"/>
        <v>255</v>
      </c>
      <c r="D73" s="102"/>
      <c r="E73" s="119">
        <v>255</v>
      </c>
      <c r="F73" s="102"/>
    </row>
    <row r="74" spans="1:6" ht="25.5">
      <c r="A74" s="8">
        <v>25010400</v>
      </c>
      <c r="B74" s="184" t="s">
        <v>294</v>
      </c>
      <c r="C74" s="102">
        <f t="shared" si="0"/>
        <v>100</v>
      </c>
      <c r="D74" s="102"/>
      <c r="E74" s="119">
        <v>100</v>
      </c>
      <c r="F74" s="102"/>
    </row>
    <row r="75" spans="1:6" s="194" customFormat="1" ht="15">
      <c r="A75" s="15">
        <v>25020000</v>
      </c>
      <c r="B75" s="217" t="s">
        <v>52</v>
      </c>
      <c r="C75" s="101">
        <f t="shared" si="0"/>
        <v>116171.88</v>
      </c>
      <c r="D75" s="101">
        <f>SUM(D76:D77)</f>
        <v>0</v>
      </c>
      <c r="E75" s="227">
        <f>SUM(E76:E77)</f>
        <v>116171.88</v>
      </c>
      <c r="F75" s="101">
        <f>SUM(F76:F77)</f>
        <v>0</v>
      </c>
    </row>
    <row r="76" spans="1:6" s="190" customFormat="1" ht="15">
      <c r="A76" s="8">
        <v>25020100</v>
      </c>
      <c r="B76" s="184" t="s">
        <v>101</v>
      </c>
      <c r="C76" s="102">
        <f t="shared" si="0"/>
        <v>115871.88</v>
      </c>
      <c r="D76" s="102"/>
      <c r="E76" s="119">
        <v>115871.88</v>
      </c>
      <c r="F76" s="102"/>
    </row>
    <row r="77" spans="1:6" ht="38.25">
      <c r="A77" s="8">
        <v>25020200</v>
      </c>
      <c r="B77" s="184" t="s">
        <v>53</v>
      </c>
      <c r="C77" s="102">
        <f t="shared" si="0"/>
        <v>300</v>
      </c>
      <c r="D77" s="102"/>
      <c r="E77" s="119">
        <v>300</v>
      </c>
      <c r="F77" s="102"/>
    </row>
    <row r="78" spans="1:6" s="194" customFormat="1" ht="23.25" customHeight="1">
      <c r="A78" s="161">
        <v>41050000</v>
      </c>
      <c r="B78" s="161" t="s">
        <v>174</v>
      </c>
      <c r="C78" s="101">
        <f>SUM(D78:E78)</f>
        <v>3068951</v>
      </c>
      <c r="D78" s="101">
        <f>SUM(D79:D80)</f>
        <v>524478</v>
      </c>
      <c r="E78" s="101">
        <f>SUM(E79:E80)</f>
        <v>2544473</v>
      </c>
      <c r="F78" s="101">
        <f>SUM(F79:F80)</f>
        <v>2544473</v>
      </c>
    </row>
    <row r="79" spans="1:6" s="194" customFormat="1" ht="37.5" customHeight="1">
      <c r="A79" s="162">
        <v>41051200</v>
      </c>
      <c r="B79" s="162" t="s">
        <v>292</v>
      </c>
      <c r="C79" s="102">
        <f t="shared" si="0"/>
        <v>15583</v>
      </c>
      <c r="D79" s="102">
        <v>15583</v>
      </c>
      <c r="E79" s="119"/>
      <c r="F79" s="102"/>
    </row>
    <row r="80" spans="1:6" s="194" customFormat="1" ht="51" customHeight="1">
      <c r="A80" s="162">
        <v>41052500</v>
      </c>
      <c r="B80" s="162" t="s">
        <v>289</v>
      </c>
      <c r="C80" s="102">
        <f t="shared" si="0"/>
        <v>3053368</v>
      </c>
      <c r="D80" s="174">
        <v>508895</v>
      </c>
      <c r="E80" s="174">
        <v>2544473</v>
      </c>
      <c r="F80" s="174">
        <v>2544473</v>
      </c>
    </row>
    <row r="81" spans="1:6" ht="15">
      <c r="A81" s="8">
        <v>41040400</v>
      </c>
      <c r="B81" s="184" t="s">
        <v>311</v>
      </c>
      <c r="C81" s="102">
        <f t="shared" si="0"/>
        <v>0</v>
      </c>
      <c r="D81" s="102"/>
      <c r="E81" s="119"/>
      <c r="F81" s="102"/>
    </row>
    <row r="82" spans="1:6" s="194" customFormat="1" ht="15" customHeight="1">
      <c r="A82" s="160"/>
      <c r="B82" s="14" t="s">
        <v>82</v>
      </c>
      <c r="C82" s="101">
        <f t="shared" si="0"/>
        <v>3185477.88</v>
      </c>
      <c r="D82" s="101">
        <f>D9+D51+D78</f>
        <v>524478</v>
      </c>
      <c r="E82" s="227">
        <f>E9+E51+E78</f>
        <v>2660999.88</v>
      </c>
      <c r="F82" s="101">
        <f>F9+F51+F78</f>
        <v>2544473</v>
      </c>
    </row>
    <row r="83" spans="1:6" s="194" customFormat="1" ht="24" customHeight="1">
      <c r="A83" s="166">
        <v>208400</v>
      </c>
      <c r="B83" s="218" t="s">
        <v>102</v>
      </c>
      <c r="C83" s="101">
        <f>SUM(D83:E83)</f>
        <v>0</v>
      </c>
      <c r="D83" s="102">
        <v>-1728387</v>
      </c>
      <c r="E83" s="102">
        <v>1728387</v>
      </c>
      <c r="F83" s="101">
        <f>E83</f>
        <v>1728387</v>
      </c>
    </row>
    <row r="84" spans="1:6" s="219" customFormat="1" ht="19.5" customHeight="1">
      <c r="A84" s="306" t="s">
        <v>367</v>
      </c>
      <c r="B84" s="306"/>
      <c r="C84" s="306"/>
      <c r="D84" s="306"/>
      <c r="E84" s="306"/>
      <c r="F84" s="306"/>
    </row>
    <row r="85" spans="1:6" s="219" customFormat="1" ht="19.5" customHeight="1">
      <c r="A85" s="306" t="s">
        <v>366</v>
      </c>
      <c r="B85" s="306"/>
      <c r="C85" s="306"/>
      <c r="D85" s="306"/>
      <c r="E85" s="306"/>
      <c r="F85" s="306"/>
    </row>
    <row r="86" spans="1:6" s="194" customFormat="1" ht="15" customHeight="1">
      <c r="A86" s="307" t="s">
        <v>312</v>
      </c>
      <c r="B86" s="307"/>
      <c r="C86" s="307"/>
      <c r="D86" s="307"/>
      <c r="E86" s="307"/>
      <c r="F86" s="307"/>
    </row>
    <row r="87" spans="1:6" s="191" customFormat="1" ht="12.75" customHeight="1">
      <c r="A87" s="308" t="s">
        <v>1</v>
      </c>
      <c r="B87" s="308" t="s">
        <v>308</v>
      </c>
      <c r="C87" s="308" t="s">
        <v>30</v>
      </c>
      <c r="D87" s="308" t="s">
        <v>2</v>
      </c>
      <c r="E87" s="308" t="s">
        <v>3</v>
      </c>
      <c r="F87" s="308"/>
    </row>
    <row r="88" spans="1:6" s="191" customFormat="1" ht="25.5">
      <c r="A88" s="308"/>
      <c r="B88" s="308"/>
      <c r="C88" s="308"/>
      <c r="D88" s="308"/>
      <c r="E88" s="192" t="s">
        <v>30</v>
      </c>
      <c r="F88" s="192" t="s">
        <v>54</v>
      </c>
    </row>
    <row r="89" spans="1:6" s="194" customFormat="1" ht="22.5" customHeight="1">
      <c r="A89" s="220" t="s">
        <v>211</v>
      </c>
      <c r="B89" s="218" t="s">
        <v>317</v>
      </c>
      <c r="C89" s="228">
        <f>D89+E89</f>
        <v>15583</v>
      </c>
      <c r="D89" s="229">
        <v>15583</v>
      </c>
      <c r="E89" s="222"/>
      <c r="F89" s="221"/>
    </row>
    <row r="90" spans="1:6" s="194" customFormat="1" ht="12.75" customHeight="1">
      <c r="A90" s="220" t="s">
        <v>211</v>
      </c>
      <c r="B90" s="218" t="s">
        <v>313</v>
      </c>
      <c r="C90" s="228">
        <f aca="true" t="shared" si="1" ref="C90:C108">D90+E90</f>
        <v>25784.08</v>
      </c>
      <c r="D90" s="229"/>
      <c r="E90" s="229">
        <v>25784.08</v>
      </c>
      <c r="F90" s="228"/>
    </row>
    <row r="91" spans="1:6" s="194" customFormat="1" ht="12.75" customHeight="1">
      <c r="A91" s="220" t="s">
        <v>287</v>
      </c>
      <c r="B91" s="218" t="s">
        <v>319</v>
      </c>
      <c r="C91" s="228">
        <f t="shared" si="1"/>
        <v>90087.8</v>
      </c>
      <c r="D91" s="229"/>
      <c r="E91" s="229">
        <v>90087.8</v>
      </c>
      <c r="F91" s="228"/>
    </row>
    <row r="92" spans="1:6" s="194" customFormat="1" ht="12.75" customHeight="1">
      <c r="A92" s="220" t="s">
        <v>210</v>
      </c>
      <c r="B92" s="218" t="s">
        <v>318</v>
      </c>
      <c r="C92" s="228">
        <f t="shared" si="1"/>
        <v>355</v>
      </c>
      <c r="D92" s="229"/>
      <c r="E92" s="229">
        <v>355</v>
      </c>
      <c r="F92" s="228"/>
    </row>
    <row r="93" spans="1:6" s="194" customFormat="1" ht="12.75" customHeight="1">
      <c r="A93" s="220" t="s">
        <v>215</v>
      </c>
      <c r="B93" s="218" t="s">
        <v>318</v>
      </c>
      <c r="C93" s="228">
        <f t="shared" si="1"/>
        <v>300</v>
      </c>
      <c r="D93" s="229"/>
      <c r="E93" s="229">
        <v>300</v>
      </c>
      <c r="F93" s="228"/>
    </row>
    <row r="94" spans="1:6" s="194" customFormat="1" ht="44.25" customHeight="1">
      <c r="A94" s="220" t="s">
        <v>285</v>
      </c>
      <c r="B94" s="218" t="s">
        <v>304</v>
      </c>
      <c r="C94" s="228">
        <f t="shared" si="1"/>
        <v>3053368</v>
      </c>
      <c r="D94" s="229"/>
      <c r="E94" s="229">
        <v>3053368</v>
      </c>
      <c r="F94" s="229">
        <v>3053368</v>
      </c>
    </row>
    <row r="95" spans="1:6" s="194" customFormat="1" ht="24" customHeight="1">
      <c r="A95" s="220" t="s">
        <v>320</v>
      </c>
      <c r="B95" s="218" t="s">
        <v>284</v>
      </c>
      <c r="C95" s="228">
        <f t="shared" si="1"/>
        <v>100000</v>
      </c>
      <c r="D95" s="229">
        <v>100000</v>
      </c>
      <c r="E95" s="229"/>
      <c r="F95" s="229"/>
    </row>
    <row r="96" spans="1:6" s="194" customFormat="1" ht="24" customHeight="1">
      <c r="A96" s="220" t="s">
        <v>300</v>
      </c>
      <c r="B96" s="218" t="s">
        <v>324</v>
      </c>
      <c r="C96" s="228"/>
      <c r="D96" s="229"/>
      <c r="E96" s="229"/>
      <c r="F96" s="229"/>
    </row>
    <row r="97" spans="1:6" s="194" customFormat="1" ht="15.75" customHeight="1">
      <c r="A97" s="220"/>
      <c r="B97" s="218" t="s">
        <v>321</v>
      </c>
      <c r="C97" s="228">
        <f t="shared" si="1"/>
        <v>63115</v>
      </c>
      <c r="D97" s="229">
        <v>35049</v>
      </c>
      <c r="E97" s="229">
        <v>28066</v>
      </c>
      <c r="F97" s="229">
        <v>28066</v>
      </c>
    </row>
    <row r="98" spans="1:6" s="194" customFormat="1" ht="15.75" customHeight="1">
      <c r="A98" s="220"/>
      <c r="B98" s="218" t="s">
        <v>368</v>
      </c>
      <c r="C98" s="228">
        <f t="shared" si="1"/>
        <v>100000</v>
      </c>
      <c r="D98" s="229">
        <v>100000</v>
      </c>
      <c r="E98" s="229"/>
      <c r="F98" s="229"/>
    </row>
    <row r="99" spans="1:6" s="194" customFormat="1" ht="21.75" customHeight="1">
      <c r="A99" s="220"/>
      <c r="B99" s="218" t="s">
        <v>323</v>
      </c>
      <c r="C99" s="228">
        <f t="shared" si="1"/>
        <v>111805</v>
      </c>
      <c r="D99" s="229">
        <v>111805</v>
      </c>
      <c r="E99" s="229"/>
      <c r="F99" s="229"/>
    </row>
    <row r="100" spans="1:6" s="194" customFormat="1" ht="13.5" customHeight="1">
      <c r="A100" s="220"/>
      <c r="B100" s="218" t="s">
        <v>322</v>
      </c>
      <c r="C100" s="228">
        <f t="shared" si="1"/>
        <v>12500</v>
      </c>
      <c r="D100" s="229"/>
      <c r="E100" s="229">
        <v>12500</v>
      </c>
      <c r="F100" s="229">
        <v>12500</v>
      </c>
    </row>
    <row r="101" spans="1:6" s="194" customFormat="1" ht="24" customHeight="1">
      <c r="A101" s="220" t="s">
        <v>225</v>
      </c>
      <c r="B101" s="218" t="s">
        <v>325</v>
      </c>
      <c r="C101" s="228">
        <f t="shared" si="1"/>
        <v>700000</v>
      </c>
      <c r="D101" s="229">
        <v>700000</v>
      </c>
      <c r="E101" s="229"/>
      <c r="F101" s="229"/>
    </row>
    <row r="102" spans="1:6" s="194" customFormat="1" ht="24" customHeight="1">
      <c r="A102" s="220" t="s">
        <v>218</v>
      </c>
      <c r="B102" s="3" t="s">
        <v>336</v>
      </c>
      <c r="C102" s="228">
        <f t="shared" si="1"/>
        <v>200000</v>
      </c>
      <c r="D102" s="229"/>
      <c r="E102" s="229">
        <v>200000</v>
      </c>
      <c r="F102" s="229">
        <f>E102</f>
        <v>200000</v>
      </c>
    </row>
    <row r="103" spans="1:6" s="194" customFormat="1" ht="23.25" customHeight="1">
      <c r="A103" s="220"/>
      <c r="B103" s="218" t="s">
        <v>326</v>
      </c>
      <c r="C103" s="228"/>
      <c r="D103" s="229"/>
      <c r="E103" s="229"/>
      <c r="F103" s="229"/>
    </row>
    <row r="104" spans="1:6" s="194" customFormat="1" ht="24" customHeight="1">
      <c r="A104" s="220" t="s">
        <v>305</v>
      </c>
      <c r="B104" s="218" t="s">
        <v>328</v>
      </c>
      <c r="C104" s="228">
        <f t="shared" si="1"/>
        <v>40200</v>
      </c>
      <c r="D104" s="229">
        <v>40200</v>
      </c>
      <c r="E104" s="229"/>
      <c r="F104" s="229"/>
    </row>
    <row r="105" spans="1:6" s="224" customFormat="1" ht="24" customHeight="1">
      <c r="A105" s="220" t="s">
        <v>305</v>
      </c>
      <c r="B105" s="223" t="s">
        <v>327</v>
      </c>
      <c r="C105" s="228">
        <f t="shared" si="1"/>
        <v>126000</v>
      </c>
      <c r="D105" s="229">
        <v>126000</v>
      </c>
      <c r="E105" s="229"/>
      <c r="F105" s="229"/>
    </row>
    <row r="106" spans="1:6" s="224" customFormat="1" ht="24" customHeight="1">
      <c r="A106" s="220" t="s">
        <v>214</v>
      </c>
      <c r="B106" s="223" t="s">
        <v>361</v>
      </c>
      <c r="C106" s="228">
        <f t="shared" si="1"/>
        <v>200000</v>
      </c>
      <c r="D106" s="229">
        <v>200000</v>
      </c>
      <c r="E106" s="229"/>
      <c r="F106" s="229"/>
    </row>
    <row r="107" spans="1:6" s="224" customFormat="1" ht="24" customHeight="1">
      <c r="A107" s="220" t="s">
        <v>221</v>
      </c>
      <c r="B107" s="223" t="s">
        <v>299</v>
      </c>
      <c r="C107" s="228">
        <f t="shared" si="1"/>
        <v>1000000</v>
      </c>
      <c r="D107" s="229"/>
      <c r="E107" s="229">
        <v>1000000</v>
      </c>
      <c r="F107" s="229">
        <f>E107</f>
        <v>1000000</v>
      </c>
    </row>
    <row r="108" spans="1:6" s="194" customFormat="1" ht="18.75" customHeight="1">
      <c r="A108" s="220" t="s">
        <v>225</v>
      </c>
      <c r="B108" s="218" t="s">
        <v>329</v>
      </c>
      <c r="C108" s="228">
        <f t="shared" si="1"/>
        <v>378926</v>
      </c>
      <c r="D108" s="229">
        <f>SUM(D109:D114)</f>
        <v>0</v>
      </c>
      <c r="E108" s="229">
        <f>SUM(E109:E114)</f>
        <v>378926</v>
      </c>
      <c r="F108" s="229">
        <f>SUM(F109:F114)</f>
        <v>378926</v>
      </c>
    </row>
    <row r="109" spans="1:6" s="194" customFormat="1" ht="18.75" customHeight="1">
      <c r="A109" s="220"/>
      <c r="B109" s="218" t="s">
        <v>334</v>
      </c>
      <c r="C109" s="228">
        <f>D109+E109</f>
        <v>-1000000</v>
      </c>
      <c r="D109" s="229"/>
      <c r="E109" s="229">
        <v>-1000000</v>
      </c>
      <c r="F109" s="229">
        <f>E109</f>
        <v>-1000000</v>
      </c>
    </row>
    <row r="110" spans="1:6" s="194" customFormat="1" ht="18.75" customHeight="1">
      <c r="A110" s="220"/>
      <c r="B110" s="218" t="s">
        <v>335</v>
      </c>
      <c r="C110" s="228">
        <f>D110+E110</f>
        <v>-1000000</v>
      </c>
      <c r="D110" s="229"/>
      <c r="E110" s="229">
        <v>-1000000</v>
      </c>
      <c r="F110" s="229">
        <f>E110</f>
        <v>-1000000</v>
      </c>
    </row>
    <row r="111" spans="1:6" s="194" customFormat="1" ht="18.75" customHeight="1">
      <c r="A111" s="220"/>
      <c r="B111" s="3" t="s">
        <v>331</v>
      </c>
      <c r="C111" s="228">
        <f>D111+E111</f>
        <v>386747</v>
      </c>
      <c r="D111" s="229"/>
      <c r="E111" s="67">
        <v>386747</v>
      </c>
      <c r="F111" s="229">
        <f>E111</f>
        <v>386747</v>
      </c>
    </row>
    <row r="112" spans="1:6" s="194" customFormat="1" ht="18.75" customHeight="1">
      <c r="A112" s="220"/>
      <c r="B112" s="3" t="s">
        <v>330</v>
      </c>
      <c r="C112" s="228">
        <f>D112+E112</f>
        <v>394542</v>
      </c>
      <c r="D112" s="229"/>
      <c r="E112" s="67">
        <v>394542</v>
      </c>
      <c r="F112" s="229">
        <f>E112</f>
        <v>394542</v>
      </c>
    </row>
    <row r="113" spans="1:6" s="194" customFormat="1" ht="18.75" customHeight="1">
      <c r="A113" s="220"/>
      <c r="B113" s="3" t="s">
        <v>332</v>
      </c>
      <c r="C113" s="228">
        <f>D113+E113</f>
        <v>397620</v>
      </c>
      <c r="D113" s="229"/>
      <c r="E113" s="67">
        <v>397620</v>
      </c>
      <c r="F113" s="229">
        <f>E113</f>
        <v>397620</v>
      </c>
    </row>
    <row r="114" spans="1:6" s="194" customFormat="1" ht="18.75" customHeight="1">
      <c r="A114" s="220"/>
      <c r="B114" s="3" t="s">
        <v>333</v>
      </c>
      <c r="C114" s="228">
        <f>D114+E114</f>
        <v>1200017</v>
      </c>
      <c r="D114" s="229"/>
      <c r="E114" s="67">
        <v>1200017</v>
      </c>
      <c r="F114" s="229">
        <f>E114</f>
        <v>1200017</v>
      </c>
    </row>
    <row r="115" spans="1:6" s="194" customFormat="1" ht="24" customHeight="1">
      <c r="A115" s="220"/>
      <c r="B115" s="218" t="s">
        <v>30</v>
      </c>
      <c r="C115" s="228">
        <f>D115+E115</f>
        <v>6218023.88</v>
      </c>
      <c r="D115" s="229">
        <f>SUM(D89:D108)</f>
        <v>1428637</v>
      </c>
      <c r="E115" s="229">
        <f>SUM(E89:E108)</f>
        <v>4789386.88</v>
      </c>
      <c r="F115" s="229">
        <f>SUM(F89:F108)</f>
        <v>4672860</v>
      </c>
    </row>
    <row r="116" spans="1:6" s="194" customFormat="1" ht="42.75" customHeight="1" hidden="1">
      <c r="A116" s="309" t="s">
        <v>314</v>
      </c>
      <c r="B116" s="309"/>
      <c r="C116" s="309"/>
      <c r="D116" s="309"/>
      <c r="E116" s="309"/>
      <c r="F116" s="309"/>
    </row>
    <row r="117" spans="1:6" s="194" customFormat="1" ht="24.75" customHeight="1">
      <c r="A117" s="309" t="s">
        <v>369</v>
      </c>
      <c r="B117" s="309"/>
      <c r="C117" s="309"/>
      <c r="D117" s="309"/>
      <c r="E117" s="309"/>
      <c r="F117" s="309"/>
    </row>
    <row r="118" spans="1:6" ht="18" customHeight="1" hidden="1">
      <c r="A118" s="225"/>
      <c r="D118" s="190"/>
      <c r="E118" s="190"/>
      <c r="F118" s="190"/>
    </row>
    <row r="119" spans="2:6" ht="16.5" customHeight="1" thickBot="1">
      <c r="B119" s="1" t="s">
        <v>175</v>
      </c>
      <c r="C119" s="310"/>
      <c r="D119" s="310"/>
      <c r="E119" s="310" t="s">
        <v>176</v>
      </c>
      <c r="F119" s="310"/>
    </row>
    <row r="120" spans="2:6" ht="15">
      <c r="B120" s="7"/>
      <c r="C120" s="311" t="s">
        <v>100</v>
      </c>
      <c r="D120" s="311"/>
      <c r="E120" s="312" t="s">
        <v>27</v>
      </c>
      <c r="F120" s="312"/>
    </row>
  </sheetData>
  <sheetProtection/>
  <mergeCells count="23">
    <mergeCell ref="A116:F116"/>
    <mergeCell ref="A117:F117"/>
    <mergeCell ref="C119:D119"/>
    <mergeCell ref="E119:F119"/>
    <mergeCell ref="C120:D120"/>
    <mergeCell ref="E120:F120"/>
    <mergeCell ref="A84:F84"/>
    <mergeCell ref="A85:F85"/>
    <mergeCell ref="A86:F86"/>
    <mergeCell ref="A87:A88"/>
    <mergeCell ref="B87:B88"/>
    <mergeCell ref="C87:C88"/>
    <mergeCell ref="D87:D88"/>
    <mergeCell ref="E87:F87"/>
    <mergeCell ref="A2:F2"/>
    <mergeCell ref="A3:F3"/>
    <mergeCell ref="A4:F4"/>
    <mergeCell ref="E5:F5"/>
    <mergeCell ref="A6:A7"/>
    <mergeCell ref="B6:B7"/>
    <mergeCell ref="C6:C7"/>
    <mergeCell ref="D6:D7"/>
    <mergeCell ref="E6:F6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2019-04-26T12:43:28Z</cp:lastPrinted>
  <dcterms:created xsi:type="dcterms:W3CDTF">2012-01-01T19:26:23Z</dcterms:created>
  <dcterms:modified xsi:type="dcterms:W3CDTF">2019-04-26T12:44:09Z</dcterms:modified>
  <cp:category/>
  <cp:version/>
  <cp:contentType/>
  <cp:contentStatus/>
</cp:coreProperties>
</file>