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20610" windowHeight="11640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</sheets>
  <externalReferences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<sst xmlns="http://schemas.openxmlformats.org/spreadsheetml/2006/main" count="440" uniqueCount="325">
  <si>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</si>
  <si>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</si>
  <si>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</si>
  <si>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</si>
  <si>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</si>
  <si>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</si>
  <si>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</si>
  <si>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</si>
  <si>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</si>
  <si>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</si>
  <si>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</si>
  <si>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</si>
  <si>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</si>
  <si>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</si>
  <si>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</si>
  <si>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</si>
  <si>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</si>
  <si>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</si>
  <si>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</si>
  <si>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</si>
  <si>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</si>
  <si>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</si>
  <si>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</si>
  <si>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</si>
  <si>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</si>
  <si>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</si>
  <si>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</si>
  <si>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</si>
  <si>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</si>
  <si>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</si>
  <si>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</si>
  <si>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</si>
  <si>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</si>
  <si>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</si>
  <si>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</si>
  <si>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</si>
  <si>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</si>
  <si>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</si>
  <si>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</si>
  <si>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</si>
  <si>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</si>
  <si>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</si>
  <si>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</si>
  <si>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</si>
  <si>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</si>
  <si>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</si>
  <si>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</si>
  <si>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Додаток № 4</t>
  </si>
  <si>
    <t>Додаток № 5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</si>
  <si>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</si>
  <si>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</si>
  <si>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</si>
  <si>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</si>
  <si>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</si>
  <si>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№ 6</t>
  </si>
  <si>
    <t>Усього по КЕКВ 3122</t>
  </si>
  <si>
    <t>Інші заходи у сфері автомобільного транспорту</t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</si>
  <si>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</si>
  <si>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</si>
  <si>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</si>
  <si>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</si>
  <si>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</si>
  <si>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</si>
  <si>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</si>
  <si>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</si>
  <si>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</si>
  <si>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</si>
  <si>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</si>
  <si>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</si>
  <si>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</si>
  <si>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</si>
  <si>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</si>
  <si>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</si>
  <si>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</si>
  <si>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</si>
  <si>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</si>
  <si>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</si>
  <si>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</si>
  <si>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</si>
  <si>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</si>
  <si>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</si>
  <si>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</si>
  <si>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</si>
  <si>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</si>
  <si>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</si>
  <si>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</si>
  <si>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</si>
  <si>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</si>
  <si>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Всього доходів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</si>
  <si>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</si>
  <si>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</si>
  <si>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</si>
  <si>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</si>
  <si>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</si>
  <si>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</si>
  <si>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</si>
  <si>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</si>
  <si>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</si>
  <si>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</si>
  <si>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</si>
  <si>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</si>
  <si>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</si>
  <si>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</si>
  <si>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</si>
  <si>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</si>
  <si>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</si>
  <si>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</si>
  <si>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</si>
  <si>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</si>
  <si>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МІЖБЮДЖЕТНІ ТРАНСФЕРТИ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</si>
  <si>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</si>
  <si>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</si>
  <si>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</si>
  <si>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</si>
  <si>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</si>
  <si>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</si>
  <si>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</si>
  <si>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</si>
  <si>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</si>
  <si>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</si>
  <si>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</si>
  <si>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</si>
  <si>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</si>
  <si>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</si>
  <si>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</si>
  <si>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Капітальний ремонт ліній зовнішнього освітлення (співфінансування)</t>
  </si>
  <si>
    <t>Організація та проведення громадських робіт</t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</si>
  <si>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</si>
  <si>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</si>
  <si>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</si>
  <si>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</si>
  <si>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</si>
  <si>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</si>
  <si>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</si>
  <si>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</si>
  <si>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</si>
  <si>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</si>
  <si>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Реалізація заходів щодо інвестиційного розвитку території</t>
  </si>
  <si>
    <t>0421</t>
  </si>
  <si>
    <t>0456</t>
  </si>
  <si>
    <t>Будівництво ліній зовнішнього освітлення</t>
  </si>
  <si>
    <t>Будівництво туалету на пл.Привокзальній</t>
  </si>
  <si>
    <t>Реконструкція полігону ТПВ (виготовлення проекту)</t>
  </si>
  <si>
    <t>0320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</si>
  <si>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</si>
  <si>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</si>
  <si>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</si>
  <si>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</si>
  <si>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</si>
  <si>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</si>
  <si>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</si>
  <si>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</si>
  <si>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</si>
  <si>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</si>
  <si>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Міська програма забезпечення послугами міського транспорту незахищених верств населення на 2018 рік</t>
  </si>
  <si>
    <t>7413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</si>
  <si>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</si>
  <si>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</si>
  <si>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</si>
  <si>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>Утримання та розвитокавтомобільних доріг та дорожньої інфраструктури за рахунок коштів місцевого бюджету</t>
  </si>
  <si>
    <t>Нижньодуванська селищна рада</t>
  </si>
  <si>
    <t>Співфінансування КУ Нижньодуванської селищної ради "Трудовий архів територіальних громад Сватівського району"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</si>
  <si>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</si>
  <si>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</si>
  <si>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</si>
  <si>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</si>
  <si>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</si>
  <si>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</si>
  <si>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</si>
  <si>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</si>
  <si>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</si>
  <si>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</si>
  <si>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</si>
  <si>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</si>
  <si>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</si>
  <si>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r>
      <t>Сільське, лісове, рибне  та мисливство</t>
    </r>
    <r>
      <rPr>
        <b/>
        <sz val="12"/>
        <color indexed="8"/>
        <rFont val="Times New Roman"/>
        <family val="1"/>
      </rPr>
      <t> </t>
    </r>
  </si>
  <si>
    <t>7130</t>
  </si>
  <si>
    <t>Здійснення заходів із землеустрою</t>
  </si>
  <si>
    <t>7300</t>
  </si>
  <si>
    <t>Будівництво та регіональний розвиток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</si>
  <si>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</si>
  <si>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</si>
  <si>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</si>
  <si>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>Інші програми та заходи, пов</t>
    </r>
    <r>
      <rPr>
        <b/>
        <sz val="7"/>
        <color indexed="8"/>
        <rFont val="Calibri"/>
        <family val="2"/>
      </rPr>
      <t>'</t>
    </r>
    <r>
      <rPr>
        <b/>
        <sz val="7"/>
        <color indexed="8"/>
        <rFont val="Book Antiqua"/>
        <family val="1"/>
      </rPr>
      <t>язані з економічною діяльністю</t>
    </r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</si>
  <si>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</si>
  <si>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</si>
  <si>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</si>
  <si>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</si>
  <si>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</si>
  <si>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</si>
  <si>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</si>
  <si>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</si>
  <si>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</si>
  <si>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</si>
  <si>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</si>
  <si>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</si>
  <si>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Керівник ФРВ - головний бухгалтер</t>
  </si>
  <si>
    <t>Н.О.Варибрус</t>
  </si>
  <si>
    <t>Керівник ФРВ - головний бухгалтер  ___________________ 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</si>
  <si>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</si>
  <si>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</si>
  <si>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</si>
  <si>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</si>
  <si>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</si>
  <si>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 місцевого бюджету  на 2019 рік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</si>
  <si>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</si>
  <si>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</si>
  <si>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місцевого бюджету  на 2019 рік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</si>
  <si>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</si>
  <si>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</si>
  <si>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</si>
  <si>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язання</t>
    </r>
  </si>
  <si>
    <t>Х</t>
  </si>
  <si>
    <t>видатків місцевого бюджету на 2019 рік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</si>
  <si>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</si>
  <si>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</si>
  <si>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</si>
  <si>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</si>
  <si>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</si>
  <si>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 т.ч., бюджет розвитку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</si>
  <si>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</si>
  <si>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</si>
  <si>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</si>
  <si>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</si>
  <si>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</si>
  <si>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</si>
  <si>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</si>
  <si>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</si>
  <si>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на 2019 рік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</si>
  <si>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</si>
  <si>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</si>
  <si>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</si>
  <si>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</si>
  <si>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</si>
  <si>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з інших місцевих бюджетів</t>
  </si>
  <si>
    <t>найменування трансферту *</t>
  </si>
  <si>
    <t>фінансування закладів дошкільної освіти</t>
  </si>
  <si>
    <t>фінансування закладів культури</t>
  </si>
  <si>
    <t>Сватівський районний бюджет</t>
  </si>
  <si>
    <t xml:space="preserve"> * Рішення ___ сесії Сватівської районної ради сьомого скликання від 20.12.2018р. № ____ "Про районний бюджет на 2019 рік"</t>
  </si>
  <si>
    <t>найменування трансферту **</t>
  </si>
  <si>
    <t>до рішення 26 сесії (7скликання) "Про місцевий  бюджет</t>
  </si>
  <si>
    <t>до рішення 26 сесії (7 скликання) "Про місцевий бюджет</t>
  </si>
  <si>
    <t xml:space="preserve">до рішення 26 сесії (7 скликання)  "Про місцевий бюджет </t>
  </si>
  <si>
    <t>до рішення 26 сесії (7 скликання) "Про місцевий</t>
  </si>
  <si>
    <t>до рішення 26 сесії (6 скликання) "Про місцевий</t>
  </si>
  <si>
    <t xml:space="preserve">Код </t>
  </si>
  <si>
    <t>Найменування бюджету - одержувача/надавача міжбюджетного трансферту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</si>
  <si>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</si>
  <si>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</si>
  <si>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</si>
  <si>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</si>
  <si>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</si>
  <si>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</si>
  <si>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</si>
  <si>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</si>
  <si>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</si>
  <si>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</si>
  <si>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</si>
  <si>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</si>
  <si>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</si>
  <si>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r>
      <t>Будівництво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житлово-комунального господарства</t>
    </r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</si>
  <si>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</si>
  <si>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</si>
  <si>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</si>
  <si>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</si>
  <si>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</si>
  <si>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</si>
  <si>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</si>
  <si>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</si>
  <si>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</si>
  <si>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</si>
  <si>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r>
      <t>Розподіл коштів бюджету розвитку за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єктами у 2019 році</t>
    </r>
  </si>
  <si>
    <t>Код Програмної класифікації видатків та кредитування місцевого бюджету</t>
  </si>
  <si>
    <r>
      <t>Назва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відповідно до проектно - кошторисної документації</t>
    </r>
  </si>
  <si>
    <r>
      <t>Строк реалізації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(рік початку і завершення)</t>
    </r>
  </si>
  <si>
    <r>
      <t>Загальна вартість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єкта, гривень</t>
    </r>
  </si>
  <si>
    <t>Обсяг видатків бюджету розвитку, гривень</t>
  </si>
  <si>
    <r>
      <t>Рівень будівельної готовності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на кінець бюджетного періоду, %</t>
    </r>
  </si>
  <si>
    <r>
      <t>Будівництво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житлово-комунального господарства</t>
    </r>
  </si>
  <si>
    <r>
      <t>Будівництво інших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</si>
  <si>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</si>
  <si>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</si>
  <si>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Капітальний ремонт автодоріг (відповідно до Програми)</t>
  </si>
  <si>
    <t>Будівництво ліній зовнішнього освітлення (відповідно до Програми)</t>
  </si>
  <si>
    <t>Придбання твердопаливних котлів</t>
  </si>
  <si>
    <t xml:space="preserve">Реконструкція ганків в КЗДО Сватівської міської ради </t>
  </si>
  <si>
    <t>Розподіл витрат місцевого бюджету на реалізацію  місцевих/регіональних програм у 2019 році</t>
  </si>
  <si>
    <t>Найменування місцевої/регіональної програми</t>
  </si>
  <si>
    <t>Дата та номер документа, яким затверджено місцеву/ регіональну програму</t>
  </si>
  <si>
    <t>в тому числі бюджет розвитку</t>
  </si>
  <si>
    <t>Міська культурно-мистецька Програма "Відродження України починається з відродженням духовності" на 2019 рік</t>
  </si>
  <si>
    <t>Рішення 26 сес.(7 скл) № 26/1 від 21.12.2018р.</t>
  </si>
  <si>
    <t>Рішення 19 сес.(7 скл) № 19/1 від 22.12.2017р.</t>
  </si>
  <si>
    <t>Міська Програма розвитку фізичної культури та спорту на 2019 рік</t>
  </si>
  <si>
    <t xml:space="preserve"> 0113140, 0115061, 0117330</t>
  </si>
  <si>
    <t>3140, 5061, 7330</t>
  </si>
  <si>
    <t>1040, 0810, 0443</t>
  </si>
  <si>
    <t>Міська програма розвитку житлово-комунального господарства та благоустрою м.Сватове на 2019 рік</t>
  </si>
  <si>
    <t>0110150, 0116030, 0117310, 0117330, 0117461, 0118312</t>
  </si>
  <si>
    <t>0150, 6030, 7310, 7330, 7461, 8312</t>
  </si>
  <si>
    <t>0111, 0620, 0443, 0456, 0512</t>
  </si>
  <si>
    <t>Міська програма висвітлення діяльності Сватівської міської ради Луганської області в засобах масової інформації у 2018-2019 роках</t>
  </si>
  <si>
    <t>Міська програма з підвищення енергоефективності у житлових будинках м.Сватове на 2017-2020 роки</t>
  </si>
  <si>
    <t>7640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</si>
  <si>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</si>
  <si>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</si>
  <si>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</si>
  <si>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</si>
  <si>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</si>
  <si>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</si>
  <si>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</si>
  <si>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</si>
  <si>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</si>
  <si>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</si>
  <si>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</si>
  <si>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</si>
  <si>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</si>
  <si>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Капітальний ремонт пішохідних переходів (кладок) (відповідно до Програми)</t>
  </si>
  <si>
    <t>Міська соціальна програма інформаційної підтримки незахищених та інших соціально значимих верств населення міста Сватове на 2019 рік</t>
  </si>
  <si>
    <t xml:space="preserve"> * * Рішення 26 сесії Сватівської міської ради сьомого скликання від 21.12.2018р. № 26/8 "Про бюджет Сватівської міської ради на 2019 рік"</t>
  </si>
  <si>
    <t>Сватівської міської ради на 2019 рік" від 21.12.2018 № 26/8</t>
  </si>
  <si>
    <t>Сватівської міської ради на 2019рік" від 21.12.2018 № 26/8</t>
  </si>
  <si>
    <t>бюджет Сватівської міської ради на 2019 рік" від 21.12.2018 № 26/8</t>
  </si>
  <si>
    <t xml:space="preserve">  бюджет Сватівської міської ради на 2019рік" від 21.12.2018 № 26/8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</si>
</sst>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Book Antiqua"/>
      <family val="1"/>
    </font>
    <font>
      <b/>
      <i/>
      <sz val="8"/>
      <name val="Book Antiqua"/>
      <family val="1"/>
    </font>
    <font>
      <b/>
      <sz val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8"/>
      <name val="Book Antiqua"/>
      <family val="1"/>
    </font>
    <font>
      <b/>
      <sz val="11"/>
      <color indexed="8"/>
      <name val="Calibri"/>
      <family val="2"/>
    </font>
    <font>
      <b/>
      <i/>
      <sz val="8"/>
      <color indexed="8"/>
      <name val="Book Antiqua"/>
      <family val="1"/>
    </font>
    <font>
      <b/>
      <sz val="12"/>
      <color indexed="8"/>
      <name val="Times New Roman"/>
      <family val="1"/>
    </font>
    <font>
      <b/>
      <u val="single"/>
      <sz val="9"/>
      <name val="Book Antiqua"/>
      <family val="1"/>
    </font>
    <font>
      <sz val="8"/>
      <color indexed="8"/>
      <name val="Book Antiqua"/>
      <family val="1"/>
    </font>
    <font>
      <b/>
      <u val="single"/>
      <sz val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7"/>
      <name val="Book Antiqua"/>
      <family val="1"/>
    </font>
    <font>
      <sz val="7"/>
      <name val="Book Antiqua"/>
      <family val="1"/>
    </font>
    <font>
      <i/>
      <sz val="8"/>
      <name val="Book Antiqua"/>
      <family val="1"/>
    </font>
    <font>
      <b/>
      <sz val="7"/>
      <color indexed="8"/>
      <name val="Calibri"/>
      <family val="2"/>
    </font>
    <font>
      <sz val="11"/>
      <name val="Calibri"/>
      <family val="2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b/>
      <i/>
      <sz val="8"/>
      <color indexed="8"/>
      <name val="Calibri"/>
      <family val="2"/>
    </font>
    <font>
      <sz val="5"/>
      <name val="Book Antiqua"/>
      <family val="1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sz val="8"/>
      <color indexed="8"/>
      <name val="Calibri"/>
      <family val="2"/>
    </font>
    <font>
      <b/>
      <sz val="10"/>
      <color indexed="8"/>
      <name val="Book Antiqua"/>
      <family val="1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b/>
      <i/>
      <sz val="11"/>
      <color indexed="8"/>
      <name val="Calibri"/>
      <family val="2"/>
    </font>
    <font>
      <b/>
      <sz val="8"/>
      <color indexed="63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i/>
      <sz val="10"/>
      <color indexed="8"/>
      <name val="Book Antiqua"/>
      <family val="1"/>
    </font>
    <font>
      <i/>
      <sz val="7"/>
      <color indexed="8"/>
      <name val="Book Antiqua"/>
      <family val="1"/>
    </font>
    <font>
      <b/>
      <i/>
      <sz val="10"/>
      <color indexed="8"/>
      <name val="Book Antiqua"/>
      <family val="1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sz val="9"/>
      <color indexed="10"/>
      <name val="Book Antiqua"/>
      <family val="1"/>
    </font>
    <font>
      <i/>
      <sz val="9"/>
      <color indexed="8"/>
      <name val="Book Antiqua"/>
      <family val="1"/>
    </font>
    <font>
      <sz val="6"/>
      <color indexed="8"/>
      <name val="Book Antiqua"/>
      <family val="1"/>
    </font>
    <font>
      <i/>
      <sz val="8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8"/>
      <color theme="1"/>
      <name val="Calibri"/>
      <family val="2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i/>
      <sz val="10"/>
      <color theme="1"/>
      <name val="Book Antiqua"/>
      <family val="1"/>
    </font>
    <font>
      <i/>
      <sz val="7"/>
      <color theme="1"/>
      <name val="Book Antiqua"/>
      <family val="1"/>
    </font>
    <font>
      <b/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b/>
      <sz val="8"/>
      <color rgb="FF000000"/>
      <name val="Book Antiqua"/>
      <family val="1"/>
    </font>
    <font>
      <sz val="5"/>
      <color theme="1"/>
      <name val="Book Antiqua"/>
      <family val="1"/>
    </font>
    <font>
      <sz val="9"/>
      <color rgb="FFFF0000"/>
      <name val="Book Antiqua"/>
      <family val="1"/>
    </font>
    <font>
      <i/>
      <sz val="9"/>
      <color theme="1"/>
      <name val="Book Antiqua"/>
      <family val="1"/>
    </font>
    <font>
      <sz val="6"/>
      <color theme="1"/>
      <name val="Book Antiqua"/>
      <family val="1"/>
    </font>
    <font>
      <b/>
      <sz val="11"/>
      <color theme="1"/>
      <name val="Book Antiqua"/>
      <family val="1"/>
    </font>
    <font>
      <i/>
      <sz val="8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/>
    </xf>
    <xf numFmtId="0" fontId="82" fillId="0" borderId="0" xfId="0" applyFont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0" fontId="83" fillId="0" borderId="0" xfId="0" applyFont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6" fillId="0" borderId="0" xfId="0" applyFont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5" fillId="0" borderId="10" xfId="58" applyFont="1" applyBorder="1" applyAlignment="1">
      <alignment vertical="center" wrapText="1"/>
      <protection/>
    </xf>
    <xf numFmtId="0" fontId="86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88" fillId="0" borderId="0" xfId="0" applyFont="1" applyAlignment="1">
      <alignment/>
    </xf>
    <xf numFmtId="164" fontId="89" fillId="0" borderId="10" xfId="0" applyNumberFormat="1" applyFont="1" applyBorder="1" applyAlignment="1">
      <alignment vertical="center" wrapText="1"/>
    </xf>
    <xf numFmtId="164" fontId="82" fillId="0" borderId="10" xfId="0" applyNumberFormat="1" applyFont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3" fillId="0" borderId="0" xfId="0" applyNumberFormat="1" applyFont="1" applyAlignment="1">
      <alignment vertical="center" wrapText="1"/>
    </xf>
    <xf numFmtId="0" fontId="83" fillId="0" borderId="0" xfId="0" applyNumberFormat="1" applyFont="1" applyAlignment="1">
      <alignment horizontal="center" vertical="center" wrapText="1"/>
    </xf>
    <xf numFmtId="0" fontId="83" fillId="0" borderId="10" xfId="0" applyNumberFormat="1" applyFont="1" applyBorder="1" applyAlignment="1">
      <alignment vertical="center" wrapText="1"/>
    </xf>
    <xf numFmtId="0" fontId="83" fillId="0" borderId="11" xfId="0" applyNumberFormat="1" applyFont="1" applyBorder="1" applyAlignment="1">
      <alignment vertical="center" wrapText="1"/>
    </xf>
    <xf numFmtId="0" fontId="83" fillId="0" borderId="12" xfId="0" applyNumberFormat="1" applyFont="1" applyBorder="1" applyAlignment="1">
      <alignment vertical="center" wrapText="1"/>
    </xf>
    <xf numFmtId="0" fontId="83" fillId="0" borderId="13" xfId="0" applyNumberFormat="1" applyFont="1" applyBorder="1" applyAlignment="1">
      <alignment vertical="center" wrapText="1"/>
    </xf>
    <xf numFmtId="0" fontId="83" fillId="0" borderId="14" xfId="0" applyNumberFormat="1" applyFont="1" applyBorder="1" applyAlignment="1">
      <alignment horizontal="center" vertical="center" wrapText="1"/>
    </xf>
    <xf numFmtId="0" fontId="83" fillId="0" borderId="15" xfId="0" applyNumberFormat="1" applyFont="1" applyBorder="1" applyAlignment="1">
      <alignment horizontal="center" vertical="center" wrapText="1"/>
    </xf>
    <xf numFmtId="0" fontId="84" fillId="0" borderId="16" xfId="0" applyNumberFormat="1" applyFont="1" applyBorder="1" applyAlignment="1">
      <alignment vertical="center" wrapText="1"/>
    </xf>
    <xf numFmtId="0" fontId="84" fillId="0" borderId="17" xfId="0" applyNumberFormat="1" applyFont="1" applyBorder="1" applyAlignment="1">
      <alignment vertical="center" wrapText="1"/>
    </xf>
    <xf numFmtId="0" fontId="84" fillId="0" borderId="0" xfId="0" applyNumberFormat="1" applyFont="1" applyAlignment="1">
      <alignment vertical="center" wrapText="1"/>
    </xf>
    <xf numFmtId="0" fontId="90" fillId="0" borderId="0" xfId="0" applyFont="1" applyAlignment="1">
      <alignment vertical="center" wrapText="1"/>
    </xf>
    <xf numFmtId="164" fontId="83" fillId="0" borderId="10" xfId="0" applyNumberFormat="1" applyFont="1" applyBorder="1" applyAlignment="1">
      <alignment vertical="center" wrapText="1"/>
    </xf>
    <xf numFmtId="164" fontId="84" fillId="0" borderId="10" xfId="0" applyNumberFormat="1" applyFont="1" applyBorder="1" applyAlignment="1">
      <alignment vertical="center" wrapText="1"/>
    </xf>
    <xf numFmtId="164" fontId="83" fillId="0" borderId="13" xfId="0" applyNumberFormat="1" applyFont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164" fontId="85" fillId="0" borderId="10" xfId="0" applyNumberFormat="1" applyFont="1" applyBorder="1" applyAlignment="1">
      <alignment vertical="center" wrapText="1"/>
    </xf>
    <xf numFmtId="0" fontId="85" fillId="0" borderId="0" xfId="0" applyFont="1" applyAlignment="1">
      <alignment vertical="center" wrapText="1"/>
    </xf>
    <xf numFmtId="49" fontId="83" fillId="0" borderId="10" xfId="0" applyNumberFormat="1" applyFont="1" applyBorder="1" applyAlignment="1">
      <alignment horizontal="right" vertical="center" wrapText="1"/>
    </xf>
    <xf numFmtId="0" fontId="10" fillId="0" borderId="10" xfId="55" applyFont="1" applyBorder="1" applyAlignment="1">
      <alignment vertical="center" wrapText="1"/>
      <protection/>
    </xf>
    <xf numFmtId="0" fontId="4" fillId="0" borderId="10" xfId="59" applyFont="1" applyBorder="1" applyAlignment="1">
      <alignment vertical="center" wrapText="1"/>
      <protection/>
    </xf>
    <xf numFmtId="0" fontId="91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 wrapText="1"/>
    </xf>
    <xf numFmtId="164" fontId="84" fillId="0" borderId="0" xfId="0" applyNumberFormat="1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164" fontId="83" fillId="0" borderId="0" xfId="0" applyNumberFormat="1" applyFont="1" applyBorder="1" applyAlignment="1">
      <alignment vertical="center" wrapText="1"/>
    </xf>
    <xf numFmtId="49" fontId="84" fillId="0" borderId="10" xfId="0" applyNumberFormat="1" applyFont="1" applyBorder="1" applyAlignment="1">
      <alignment horizontal="right" vertical="center" wrapText="1"/>
    </xf>
    <xf numFmtId="49" fontId="85" fillId="0" borderId="10" xfId="0" applyNumberFormat="1" applyFont="1" applyBorder="1" applyAlignment="1">
      <alignment horizontal="right" vertical="center" wrapText="1"/>
    </xf>
    <xf numFmtId="0" fontId="10" fillId="0" borderId="10" xfId="57" applyFont="1" applyBorder="1" applyAlignment="1">
      <alignment vertical="center" wrapText="1"/>
      <protection/>
    </xf>
    <xf numFmtId="0" fontId="83" fillId="0" borderId="10" xfId="0" applyFont="1" applyBorder="1" applyAlignment="1">
      <alignment horizontal="right" vertical="center" wrapText="1"/>
    </xf>
    <xf numFmtId="0" fontId="93" fillId="0" borderId="0" xfId="0" applyFont="1" applyAlignment="1">
      <alignment/>
    </xf>
    <xf numFmtId="0" fontId="86" fillId="0" borderId="0" xfId="0" applyFont="1" applyBorder="1" applyAlignment="1">
      <alignment vertical="center" wrapText="1"/>
    </xf>
    <xf numFmtId="0" fontId="94" fillId="0" borderId="0" xfId="0" applyFont="1" applyAlignment="1">
      <alignment/>
    </xf>
    <xf numFmtId="0" fontId="86" fillId="0" borderId="10" xfId="0" applyFont="1" applyBorder="1" applyAlignment="1">
      <alignment horizontal="center" vertical="center" wrapText="1"/>
    </xf>
    <xf numFmtId="0" fontId="14" fillId="0" borderId="10" xfId="52" applyFont="1" applyBorder="1" applyAlignment="1">
      <alignment horizontal="center" vertical="center" wrapText="1"/>
      <protection/>
    </xf>
    <xf numFmtId="0" fontId="95" fillId="33" borderId="10" xfId="0" applyFont="1" applyFill="1" applyBorder="1" applyAlignment="1">
      <alignment horizontal="right" wrapText="1"/>
    </xf>
    <xf numFmtId="0" fontId="95" fillId="33" borderId="10" xfId="0" applyFont="1" applyFill="1" applyBorder="1" applyAlignment="1">
      <alignment horizontal="justify" wrapText="1"/>
    </xf>
    <xf numFmtId="0" fontId="10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95" fillId="33" borderId="10" xfId="0" applyFont="1" applyFill="1" applyBorder="1" applyAlignment="1">
      <alignment vertical="top" wrapText="1"/>
    </xf>
    <xf numFmtId="0" fontId="92" fillId="0" borderId="10" xfId="0" applyFont="1" applyBorder="1" applyAlignment="1">
      <alignment horizontal="right" vertical="top" wrapText="1"/>
    </xf>
    <xf numFmtId="0" fontId="96" fillId="33" borderId="10" xfId="0" applyFont="1" applyFill="1" applyBorder="1" applyAlignment="1">
      <alignment vertical="top" wrapText="1"/>
    </xf>
    <xf numFmtId="0" fontId="97" fillId="33" borderId="10" xfId="0" applyFont="1" applyFill="1" applyBorder="1" applyAlignment="1">
      <alignment vertical="top" wrapText="1"/>
    </xf>
    <xf numFmtId="0" fontId="97" fillId="33" borderId="10" xfId="0" applyFont="1" applyFill="1" applyBorder="1" applyAlignment="1">
      <alignment horizontal="right" wrapText="1"/>
    </xf>
    <xf numFmtId="0" fontId="97" fillId="33" borderId="10" xfId="0" applyFont="1" applyFill="1" applyBorder="1" applyAlignment="1">
      <alignment horizontal="justify" wrapText="1"/>
    </xf>
    <xf numFmtId="0" fontId="95" fillId="33" borderId="10" xfId="0" applyFont="1" applyFill="1" applyBorder="1" applyAlignment="1">
      <alignment horizontal="right" vertical="top" wrapText="1"/>
    </xf>
    <xf numFmtId="0" fontId="10" fillId="0" borderId="10" xfId="54" applyFont="1" applyBorder="1" applyAlignment="1">
      <alignment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3" fillId="0" borderId="10" xfId="59" applyFont="1" applyBorder="1" applyAlignment="1">
      <alignment vertical="center" wrapText="1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0" fontId="16" fillId="0" borderId="10" xfId="59" applyFont="1" applyBorder="1" applyAlignment="1">
      <alignment horizontal="left" vertical="center" wrapText="1"/>
      <protection/>
    </xf>
    <xf numFmtId="0" fontId="97" fillId="0" borderId="10" xfId="0" applyFont="1" applyBorder="1" applyAlignment="1">
      <alignment wrapText="1"/>
    </xf>
    <xf numFmtId="0" fontId="5" fillId="0" borderId="10" xfId="57" applyFont="1" applyBorder="1" applyAlignment="1">
      <alignment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98" fillId="0" borderId="10" xfId="0" applyFont="1" applyBorder="1" applyAlignment="1">
      <alignment wrapText="1"/>
    </xf>
    <xf numFmtId="0" fontId="99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82" fillId="0" borderId="10" xfId="0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100" fillId="0" borderId="0" xfId="0" applyFont="1" applyAlignment="1">
      <alignment vertical="center" wrapText="1"/>
    </xf>
    <xf numFmtId="0" fontId="82" fillId="0" borderId="0" xfId="0" applyFont="1" applyBorder="1" applyAlignment="1">
      <alignment vertical="center" wrapText="1"/>
    </xf>
    <xf numFmtId="164" fontId="82" fillId="0" borderId="0" xfId="0" applyNumberFormat="1" applyFont="1" applyBorder="1" applyAlignment="1">
      <alignment vertical="center" wrapText="1"/>
    </xf>
    <xf numFmtId="0" fontId="17" fillId="0" borderId="10" xfId="0" applyNumberFormat="1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horizontal="left" vertical="top"/>
      <protection/>
    </xf>
    <xf numFmtId="0" fontId="17" fillId="0" borderId="10" xfId="0" applyNumberFormat="1" applyFont="1" applyFill="1" applyBorder="1" applyAlignment="1" applyProtection="1">
      <alignment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86" fillId="0" borderId="18" xfId="0" applyFont="1" applyBorder="1" applyAlignment="1">
      <alignment horizontal="left" vertical="center" wrapText="1"/>
    </xf>
    <xf numFmtId="49" fontId="83" fillId="0" borderId="10" xfId="0" applyNumberFormat="1" applyFont="1" applyBorder="1" applyAlignment="1">
      <alignment vertical="center" wrapText="1"/>
    </xf>
    <xf numFmtId="0" fontId="21" fillId="0" borderId="10" xfId="58" applyFont="1" applyBorder="1" applyAlignment="1">
      <alignment vertical="center" wrapText="1"/>
      <protection/>
    </xf>
    <xf numFmtId="0" fontId="101" fillId="0" borderId="10" xfId="0" applyFont="1" applyBorder="1" applyAlignment="1">
      <alignment vertical="center" wrapText="1"/>
    </xf>
    <xf numFmtId="0" fontId="102" fillId="0" borderId="0" xfId="0" applyFont="1" applyBorder="1" applyAlignment="1">
      <alignment vertical="center" wrapText="1"/>
    </xf>
    <xf numFmtId="49" fontId="92" fillId="0" borderId="10" xfId="0" applyNumberFormat="1" applyFont="1" applyBorder="1" applyAlignment="1">
      <alignment horizontal="right" vertical="center" wrapText="1"/>
    </xf>
    <xf numFmtId="49" fontId="86" fillId="0" borderId="10" xfId="0" applyNumberFormat="1" applyFont="1" applyBorder="1" applyAlignment="1">
      <alignment horizontal="right" vertical="center" wrapText="1"/>
    </xf>
    <xf numFmtId="49" fontId="91" fillId="0" borderId="10" xfId="0" applyNumberFormat="1" applyFont="1" applyBorder="1" applyAlignment="1">
      <alignment horizontal="right" vertical="center" wrapText="1"/>
    </xf>
    <xf numFmtId="49" fontId="86" fillId="0" borderId="18" xfId="0" applyNumberFormat="1" applyFont="1" applyBorder="1" applyAlignment="1">
      <alignment horizontal="right" vertical="center" wrapText="1"/>
    </xf>
    <xf numFmtId="49" fontId="86" fillId="0" borderId="10" xfId="0" applyNumberFormat="1" applyFont="1" applyBorder="1" applyAlignment="1">
      <alignment horizontal="right" vertical="top" wrapText="1"/>
    </xf>
    <xf numFmtId="0" fontId="86" fillId="0" borderId="10" xfId="0" applyFont="1" applyBorder="1" applyAlignment="1">
      <alignment horizontal="left" vertical="top" wrapText="1"/>
    </xf>
    <xf numFmtId="0" fontId="103" fillId="0" borderId="0" xfId="0" applyFont="1" applyAlignment="1">
      <alignment vertical="center" wrapText="1"/>
    </xf>
    <xf numFmtId="0" fontId="10" fillId="0" borderId="10" xfId="58" applyFont="1" applyBorder="1" applyAlignment="1">
      <alignment vertical="center" wrapText="1"/>
      <protection/>
    </xf>
    <xf numFmtId="0" fontId="22" fillId="0" borderId="0" xfId="0" applyFont="1" applyFill="1" applyAlignment="1">
      <alignment/>
    </xf>
    <xf numFmtId="49" fontId="87" fillId="0" borderId="10" xfId="0" applyNumberFormat="1" applyFont="1" applyBorder="1" applyAlignment="1">
      <alignment horizontal="right" vertical="center" wrapText="1"/>
    </xf>
    <xf numFmtId="0" fontId="84" fillId="6" borderId="10" xfId="0" applyFont="1" applyFill="1" applyBorder="1" applyAlignment="1">
      <alignment vertical="center" wrapText="1"/>
    </xf>
    <xf numFmtId="49" fontId="84" fillId="6" borderId="10" xfId="0" applyNumberFormat="1" applyFont="1" applyFill="1" applyBorder="1" applyAlignment="1">
      <alignment horizontal="right" vertical="center" wrapText="1"/>
    </xf>
    <xf numFmtId="0" fontId="102" fillId="6" borderId="10" xfId="0" applyFont="1" applyFill="1" applyBorder="1" applyAlignment="1">
      <alignment vertical="center" wrapText="1"/>
    </xf>
    <xf numFmtId="0" fontId="84" fillId="6" borderId="10" xfId="0" applyFont="1" applyFill="1" applyBorder="1" applyAlignment="1">
      <alignment horizontal="right" vertical="center" wrapText="1"/>
    </xf>
    <xf numFmtId="49" fontId="84" fillId="6" borderId="10" xfId="0" applyNumberFormat="1" applyFont="1" applyFill="1" applyBorder="1" applyAlignment="1">
      <alignment vertical="center" wrapText="1"/>
    </xf>
    <xf numFmtId="49" fontId="87" fillId="0" borderId="10" xfId="0" applyNumberFormat="1" applyFont="1" applyBorder="1" applyAlignment="1">
      <alignment horizontal="left" vertical="center" wrapText="1"/>
    </xf>
    <xf numFmtId="0" fontId="23" fillId="0" borderId="10" xfId="53" applyFont="1" applyBorder="1" applyAlignment="1">
      <alignment vertical="center" wrapText="1"/>
      <protection/>
    </xf>
    <xf numFmtId="0" fontId="104" fillId="33" borderId="10" xfId="0" applyFont="1" applyFill="1" applyBorder="1" applyAlignment="1">
      <alignment horizontal="right" vertical="top" wrapText="1"/>
    </xf>
    <xf numFmtId="0" fontId="104" fillId="33" borderId="10" xfId="0" applyFont="1" applyFill="1" applyBorder="1" applyAlignment="1">
      <alignment vertical="top" wrapText="1"/>
    </xf>
    <xf numFmtId="0" fontId="105" fillId="0" borderId="0" xfId="0" applyFont="1" applyAlignment="1">
      <alignment/>
    </xf>
    <xf numFmtId="0" fontId="5" fillId="0" borderId="10" xfId="59" applyFont="1" applyBorder="1" applyAlignment="1">
      <alignment horizontal="right" vertical="top" wrapText="1"/>
      <protection/>
    </xf>
    <xf numFmtId="0" fontId="95" fillId="0" borderId="10" xfId="0" applyFont="1" applyBorder="1" applyAlignment="1">
      <alignment horizontal="left" vertical="top" wrapText="1"/>
    </xf>
    <xf numFmtId="0" fontId="86" fillId="34" borderId="10" xfId="0" applyFont="1" applyFill="1" applyBorder="1" applyAlignment="1">
      <alignment horizontal="left" vertical="center" wrapText="1"/>
    </xf>
    <xf numFmtId="0" fontId="83" fillId="34" borderId="10" xfId="0" applyFont="1" applyFill="1" applyBorder="1" applyAlignment="1">
      <alignment horizontal="right" vertical="center" wrapText="1"/>
    </xf>
    <xf numFmtId="49" fontId="83" fillId="34" borderId="10" xfId="0" applyNumberFormat="1" applyFont="1" applyFill="1" applyBorder="1" applyAlignment="1">
      <alignment horizontal="right" vertical="center" wrapText="1"/>
    </xf>
    <xf numFmtId="0" fontId="87" fillId="34" borderId="10" xfId="0" applyFont="1" applyFill="1" applyBorder="1" applyAlignment="1">
      <alignment vertical="center" wrapText="1"/>
    </xf>
    <xf numFmtId="0" fontId="83" fillId="34" borderId="0" xfId="0" applyFont="1" applyFill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82" fillId="0" borderId="0" xfId="0" applyFont="1" applyAlignment="1">
      <alignment horizontal="left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106" fillId="0" borderId="10" xfId="0" applyFont="1" applyBorder="1" applyAlignment="1">
      <alignment wrapText="1"/>
    </xf>
    <xf numFmtId="1" fontId="89" fillId="0" borderId="10" xfId="0" applyNumberFormat="1" applyFont="1" applyBorder="1" applyAlignment="1">
      <alignment vertical="center" wrapText="1"/>
    </xf>
    <xf numFmtId="1" fontId="82" fillId="0" borderId="10" xfId="0" applyNumberFormat="1" applyFont="1" applyBorder="1" applyAlignment="1">
      <alignment vertical="center" wrapText="1"/>
    </xf>
    <xf numFmtId="1" fontId="100" fillId="0" borderId="10" xfId="0" applyNumberFormat="1" applyFont="1" applyBorder="1" applyAlignment="1">
      <alignment vertical="center" wrapText="1"/>
    </xf>
    <xf numFmtId="1" fontId="87" fillId="0" borderId="10" xfId="0" applyNumberFormat="1" applyFont="1" applyBorder="1" applyAlignment="1">
      <alignment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103" fillId="0" borderId="10" xfId="0" applyNumberFormat="1" applyFont="1" applyBorder="1" applyAlignment="1">
      <alignment vertical="center" wrapText="1"/>
    </xf>
    <xf numFmtId="0" fontId="82" fillId="0" borderId="10" xfId="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top"/>
      <protection/>
    </xf>
    <xf numFmtId="1" fontId="84" fillId="6" borderId="10" xfId="0" applyNumberFormat="1" applyFont="1" applyFill="1" applyBorder="1" applyAlignment="1">
      <alignment vertical="center" wrapText="1"/>
    </xf>
    <xf numFmtId="1" fontId="83" fillId="0" borderId="10" xfId="0" applyNumberFormat="1" applyFont="1" applyBorder="1" applyAlignment="1">
      <alignment vertical="center" wrapText="1"/>
    </xf>
    <xf numFmtId="1" fontId="83" fillId="6" borderId="10" xfId="0" applyNumberFormat="1" applyFont="1" applyFill="1" applyBorder="1" applyAlignment="1">
      <alignment vertical="center" wrapText="1"/>
    </xf>
    <xf numFmtId="1" fontId="83" fillId="34" borderId="10" xfId="0" applyNumberFormat="1" applyFont="1" applyFill="1" applyBorder="1" applyAlignment="1">
      <alignment vertical="center" wrapText="1"/>
    </xf>
    <xf numFmtId="0" fontId="83" fillId="0" borderId="19" xfId="0" applyNumberFormat="1" applyFont="1" applyBorder="1" applyAlignment="1">
      <alignment horizontal="center" vertical="center" textRotation="90" wrapText="1"/>
    </xf>
    <xf numFmtId="49" fontId="91" fillId="35" borderId="13" xfId="0" applyNumberFormat="1" applyFont="1" applyFill="1" applyBorder="1" applyAlignment="1">
      <alignment horizontal="right" vertical="center" wrapText="1"/>
    </xf>
    <xf numFmtId="0" fontId="91" fillId="35" borderId="13" xfId="0" applyFont="1" applyFill="1" applyBorder="1" applyAlignment="1">
      <alignment horizontal="center" vertical="center" wrapText="1"/>
    </xf>
    <xf numFmtId="1" fontId="91" fillId="35" borderId="13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vertical="center" wrapText="1"/>
    </xf>
    <xf numFmtId="0" fontId="87" fillId="0" borderId="10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107" fillId="0" borderId="0" xfId="0" applyFont="1" applyAlignment="1">
      <alignment vertical="center" wrapText="1"/>
    </xf>
    <xf numFmtId="0" fontId="107" fillId="0" borderId="10" xfId="0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vertical="center" wrapText="1"/>
    </xf>
    <xf numFmtId="1" fontId="85" fillId="0" borderId="10" xfId="0" applyNumberFormat="1" applyFont="1" applyBorder="1" applyAlignment="1">
      <alignment vertical="center" wrapText="1"/>
    </xf>
    <xf numFmtId="1" fontId="108" fillId="0" borderId="10" xfId="0" applyNumberFormat="1" applyFont="1" applyBorder="1" applyAlignment="1">
      <alignment vertical="center" wrapText="1"/>
    </xf>
    <xf numFmtId="1" fontId="109" fillId="0" borderId="10" xfId="0" applyNumberFormat="1" applyFont="1" applyBorder="1" applyAlignment="1">
      <alignment vertical="center" wrapText="1"/>
    </xf>
    <xf numFmtId="0" fontId="84" fillId="35" borderId="10" xfId="0" applyFont="1" applyFill="1" applyBorder="1" applyAlignment="1">
      <alignment vertical="center" wrapText="1"/>
    </xf>
    <xf numFmtId="1" fontId="84" fillId="35" borderId="10" xfId="0" applyNumberFormat="1" applyFont="1" applyFill="1" applyBorder="1" applyAlignment="1">
      <alignment vertical="center" wrapText="1"/>
    </xf>
    <xf numFmtId="164" fontId="84" fillId="35" borderId="10" xfId="0" applyNumberFormat="1" applyFont="1" applyFill="1" applyBorder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49" fontId="91" fillId="0" borderId="10" xfId="0" applyNumberFormat="1" applyFont="1" applyBorder="1" applyAlignment="1">
      <alignment horizontal="center" vertical="center" wrapText="1"/>
    </xf>
    <xf numFmtId="164" fontId="84" fillId="0" borderId="10" xfId="0" applyNumberFormat="1" applyFont="1" applyBorder="1" applyAlignment="1">
      <alignment horizontal="center" vertical="center" wrapText="1"/>
    </xf>
    <xf numFmtId="49" fontId="91" fillId="35" borderId="10" xfId="0" applyNumberFormat="1" applyFont="1" applyFill="1" applyBorder="1" applyAlignment="1">
      <alignment horizontal="right" vertical="center" wrapText="1"/>
    </xf>
    <xf numFmtId="0" fontId="91" fillId="35" borderId="10" xfId="0" applyFont="1" applyFill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right" vertical="top" wrapText="1"/>
    </xf>
    <xf numFmtId="0" fontId="86" fillId="0" borderId="10" xfId="0" applyFont="1" applyBorder="1" applyAlignment="1">
      <alignment vertical="top" wrapText="1"/>
    </xf>
    <xf numFmtId="49" fontId="86" fillId="0" borderId="10" xfId="0" applyNumberFormat="1" applyFont="1" applyBorder="1" applyAlignment="1">
      <alignment vertical="top" wrapText="1"/>
    </xf>
    <xf numFmtId="0" fontId="92" fillId="0" borderId="10" xfId="0" applyFont="1" applyBorder="1" applyAlignment="1">
      <alignment vertical="top" wrapText="1"/>
    </xf>
    <xf numFmtId="49" fontId="92" fillId="0" borderId="10" xfId="0" applyNumberFormat="1" applyFont="1" applyBorder="1" applyAlignment="1">
      <alignment horizontal="right" vertical="top" wrapText="1"/>
    </xf>
    <xf numFmtId="0" fontId="92" fillId="0" borderId="10" xfId="0" applyFont="1" applyBorder="1" applyAlignment="1">
      <alignment horizontal="left" vertical="top" wrapText="1"/>
    </xf>
    <xf numFmtId="0" fontId="86" fillId="0" borderId="10" xfId="0" applyFont="1" applyBorder="1" applyAlignment="1">
      <alignment horizontal="right" vertical="top" wrapText="1"/>
    </xf>
    <xf numFmtId="0" fontId="92" fillId="34" borderId="10" xfId="0" applyFont="1" applyFill="1" applyBorder="1" applyAlignment="1">
      <alignment horizontal="left" vertical="center" wrapText="1"/>
    </xf>
    <xf numFmtId="1" fontId="92" fillId="0" borderId="10" xfId="0" applyNumberFormat="1" applyFont="1" applyBorder="1" applyAlignment="1">
      <alignment vertical="center" wrapText="1"/>
    </xf>
    <xf numFmtId="164" fontId="92" fillId="0" borderId="10" xfId="0" applyNumberFormat="1" applyFont="1" applyBorder="1" applyAlignment="1">
      <alignment vertical="center" wrapText="1"/>
    </xf>
    <xf numFmtId="0" fontId="92" fillId="0" borderId="0" xfId="0" applyFont="1" applyAlignment="1">
      <alignment vertical="center" wrapText="1"/>
    </xf>
    <xf numFmtId="0" fontId="107" fillId="0" borderId="10" xfId="0" applyFont="1" applyBorder="1" applyAlignment="1">
      <alignment vertical="center" wrapText="1"/>
    </xf>
    <xf numFmtId="164" fontId="87" fillId="35" borderId="10" xfId="0" applyNumberFormat="1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NumberFormat="1" applyFont="1" applyFill="1" applyBorder="1" applyAlignment="1" applyProtection="1">
      <alignment/>
      <protection/>
    </xf>
    <xf numFmtId="49" fontId="83" fillId="0" borderId="21" xfId="0" applyNumberFormat="1" applyFont="1" applyBorder="1" applyAlignment="1">
      <alignment vertical="center" wrapText="1"/>
    </xf>
    <xf numFmtId="49" fontId="87" fillId="0" borderId="21" xfId="0" applyNumberFormat="1" applyFont="1" applyBorder="1" applyAlignment="1">
      <alignment horizontal="right" vertical="center" wrapText="1"/>
    </xf>
    <xf numFmtId="0" fontId="22" fillId="0" borderId="21" xfId="0" applyFont="1" applyBorder="1" applyAlignment="1">
      <alignment vertical="center" wrapText="1"/>
    </xf>
    <xf numFmtId="164" fontId="110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vertical="center" wrapText="1"/>
    </xf>
    <xf numFmtId="1" fontId="87" fillId="0" borderId="10" xfId="0" applyNumberFormat="1" applyFont="1" applyBorder="1" applyAlignment="1">
      <alignment horizontal="right" vertical="center" wrapText="1"/>
    </xf>
    <xf numFmtId="0" fontId="110" fillId="0" borderId="0" xfId="0" applyFont="1" applyBorder="1" applyAlignment="1">
      <alignment horizontal="right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2" fillId="0" borderId="21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left" vertical="center" wrapText="1"/>
    </xf>
    <xf numFmtId="0" fontId="82" fillId="0" borderId="25" xfId="0" applyFont="1" applyBorder="1" applyAlignment="1">
      <alignment horizontal="left" vertical="center" wrapText="1"/>
    </xf>
    <xf numFmtId="0" fontId="20" fillId="0" borderId="21" xfId="0" applyNumberFormat="1" applyFont="1" applyFill="1" applyBorder="1" applyAlignment="1" applyProtection="1">
      <alignment horizontal="left" vertical="top"/>
      <protection/>
    </xf>
    <xf numFmtId="0" fontId="20" fillId="0" borderId="23" xfId="0" applyNumberFormat="1" applyFont="1" applyFill="1" applyBorder="1" applyAlignment="1" applyProtection="1">
      <alignment horizontal="left" vertical="top"/>
      <protection/>
    </xf>
    <xf numFmtId="0" fontId="20" fillId="0" borderId="25" xfId="0" applyNumberFormat="1" applyFont="1" applyFill="1" applyBorder="1" applyAlignment="1" applyProtection="1">
      <alignment horizontal="left" vertical="top"/>
      <protection/>
    </xf>
    <xf numFmtId="0" fontId="86" fillId="0" borderId="26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textRotation="90" wrapText="1"/>
    </xf>
    <xf numFmtId="0" fontId="86" fillId="0" borderId="26" xfId="0" applyFont="1" applyBorder="1" applyAlignment="1">
      <alignment horizontal="center" vertical="center" textRotation="90" wrapText="1"/>
    </xf>
    <xf numFmtId="0" fontId="86" fillId="0" borderId="13" xfId="0" applyFont="1" applyBorder="1" applyAlignment="1">
      <alignment horizontal="center" vertical="center" textRotation="90" wrapText="1"/>
    </xf>
    <xf numFmtId="0" fontId="112" fillId="0" borderId="18" xfId="0" applyFont="1" applyBorder="1" applyAlignment="1">
      <alignment horizontal="center" vertical="center" textRotation="90" wrapText="1"/>
    </xf>
    <xf numFmtId="0" fontId="112" fillId="0" borderId="26" xfId="0" applyFont="1" applyBorder="1" applyAlignment="1">
      <alignment horizontal="center" vertical="center" textRotation="90" wrapText="1"/>
    </xf>
    <xf numFmtId="0" fontId="112" fillId="0" borderId="13" xfId="0" applyFont="1" applyBorder="1" applyAlignment="1">
      <alignment horizontal="center" vertical="center" textRotation="90" wrapText="1"/>
    </xf>
    <xf numFmtId="0" fontId="86" fillId="0" borderId="25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right" vertical="center" wrapText="1"/>
    </xf>
    <xf numFmtId="0" fontId="84" fillId="0" borderId="0" xfId="0" applyFont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83" fillId="0" borderId="0" xfId="0" applyNumberFormat="1" applyFont="1" applyAlignment="1">
      <alignment horizontal="left" vertical="center" wrapText="1"/>
    </xf>
    <xf numFmtId="0" fontId="83" fillId="0" borderId="10" xfId="0" applyNumberFormat="1" applyFont="1" applyBorder="1" applyAlignment="1">
      <alignment horizontal="center" vertical="center" wrapText="1"/>
    </xf>
    <xf numFmtId="0" fontId="89" fillId="0" borderId="0" xfId="0" applyNumberFormat="1" applyFont="1" applyAlignment="1">
      <alignment horizontal="center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3" fillId="0" borderId="11" xfId="0" applyNumberFormat="1" applyFont="1" applyBorder="1" applyAlignment="1">
      <alignment horizontal="center" vertical="center" wrapText="1"/>
    </xf>
    <xf numFmtId="0" fontId="83" fillId="0" borderId="27" xfId="0" applyNumberFormat="1" applyFont="1" applyBorder="1" applyAlignment="1">
      <alignment horizontal="center" vertical="center" wrapText="1"/>
    </xf>
    <xf numFmtId="0" fontId="83" fillId="0" borderId="28" xfId="0" applyNumberFormat="1" applyFont="1" applyBorder="1" applyAlignment="1">
      <alignment horizontal="center" vertical="center" wrapText="1"/>
    </xf>
    <xf numFmtId="0" fontId="83" fillId="0" borderId="18" xfId="0" applyNumberFormat="1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textRotation="90" wrapText="1"/>
    </xf>
    <xf numFmtId="0" fontId="87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87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0.421875" style="0" customWidth="1"/>
    <col min="2" max="2" width="51.140625" style="0" customWidth="1"/>
    <col min="3" max="3" width="9.57421875" style="0" customWidth="1"/>
    <col min="4" max="4" width="10.140625" style="0" customWidth="1"/>
    <col min="5" max="5" width="8.57421875" style="1" customWidth="1"/>
    <col min="6" max="6" width="8.7109375" style="0" customWidth="1"/>
  </cols>
  <sheetData>
    <row r="1" spans="3:6" s="14" customFormat="1" ht="15">
      <c r="C1" s="191" t="s">
        <v>0</v>
      </c>
      <c r="D1" s="191"/>
      <c r="E1" s="191"/>
      <c r="F1" s="191"/>
    </row>
    <row r="2" spans="3:6" s="14" customFormat="1" ht="15">
      <c r="C2" s="191" t="s">
        <v>241</v>
      </c>
      <c r="D2" s="191"/>
      <c r="E2" s="191"/>
      <c r="F2" s="191"/>
    </row>
    <row r="3" spans="3:6" s="14" customFormat="1" ht="15">
      <c r="C3" s="191" t="s">
        <v>321</v>
      </c>
      <c r="D3" s="191"/>
      <c r="E3" s="191"/>
      <c r="F3" s="191"/>
    </row>
    <row r="4" s="14" customFormat="1" ht="3" customHeight="1"/>
    <row r="5" spans="1:6" ht="15">
      <c r="A5" s="199" t="s">
        <v>28</v>
      </c>
      <c r="B5" s="199"/>
      <c r="C5" s="199"/>
      <c r="D5" s="199"/>
      <c r="E5" s="199"/>
      <c r="F5" s="199"/>
    </row>
    <row r="6" spans="1:6" ht="15">
      <c r="A6" s="199" t="s">
        <v>204</v>
      </c>
      <c r="B6" s="199"/>
      <c r="C6" s="199"/>
      <c r="D6" s="199"/>
      <c r="E6" s="199"/>
      <c r="F6" s="199"/>
    </row>
    <row r="7" spans="1:6" ht="15">
      <c r="A7" s="1"/>
      <c r="B7" s="1"/>
      <c r="C7" s="1"/>
      <c r="D7" s="1"/>
      <c r="E7" s="193" t="s">
        <v>203</v>
      </c>
      <c r="F7" s="193"/>
    </row>
    <row r="8" spans="1:6" s="15" customFormat="1" ht="12.75" customHeight="1">
      <c r="A8" s="196" t="s">
        <v>1</v>
      </c>
      <c r="B8" s="196" t="s">
        <v>202</v>
      </c>
      <c r="C8" s="196" t="s">
        <v>201</v>
      </c>
      <c r="D8" s="196" t="s">
        <v>2</v>
      </c>
      <c r="E8" s="194" t="s">
        <v>3</v>
      </c>
      <c r="F8" s="195"/>
    </row>
    <row r="9" spans="1:6" s="15" customFormat="1" ht="38.25">
      <c r="A9" s="197"/>
      <c r="B9" s="197"/>
      <c r="C9" s="197"/>
      <c r="D9" s="197"/>
      <c r="E9" s="55" t="s">
        <v>30</v>
      </c>
      <c r="F9" s="55" t="s">
        <v>59</v>
      </c>
    </row>
    <row r="10" spans="1:6" ht="1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</row>
    <row r="11" spans="1:6" s="80" customFormat="1" ht="15">
      <c r="A11" s="3">
        <v>10000000</v>
      </c>
      <c r="B11" s="56" t="s">
        <v>4</v>
      </c>
      <c r="C11" s="134">
        <f>SUM(D11:E11)</f>
        <v>25984360</v>
      </c>
      <c r="D11" s="134">
        <f>D12+D14+D18+D24+D30+D48</f>
        <v>25923860</v>
      </c>
      <c r="E11" s="134">
        <f>E12+E14+E18+E24+E30+E48</f>
        <v>60500</v>
      </c>
      <c r="F11" s="134">
        <f>F12+F14+F18+F24+F30+F48</f>
        <v>0</v>
      </c>
    </row>
    <row r="12" spans="1:6" ht="15.75" customHeight="1">
      <c r="A12" s="57">
        <v>11020000</v>
      </c>
      <c r="B12" s="58" t="s">
        <v>60</v>
      </c>
      <c r="C12" s="135">
        <f>SUM(D12:E12)</f>
        <v>30000</v>
      </c>
      <c r="D12" s="136">
        <f>D13</f>
        <v>30000</v>
      </c>
      <c r="E12" s="136">
        <f>E13</f>
        <v>0</v>
      </c>
      <c r="F12" s="136">
        <f>F13</f>
        <v>0</v>
      </c>
    </row>
    <row r="13" spans="1:6" ht="25.5">
      <c r="A13" s="59">
        <v>11020200</v>
      </c>
      <c r="B13" s="59" t="s">
        <v>5</v>
      </c>
      <c r="C13" s="135">
        <f>SUM(D13:E13)</f>
        <v>30000</v>
      </c>
      <c r="D13" s="135">
        <v>30000</v>
      </c>
      <c r="E13" s="135"/>
      <c r="F13" s="135"/>
    </row>
    <row r="14" spans="1:6" s="80" customFormat="1" ht="15" hidden="1">
      <c r="A14" s="60">
        <v>12000000</v>
      </c>
      <c r="B14" s="61" t="s">
        <v>61</v>
      </c>
      <c r="C14" s="134">
        <f aca="true" t="shared" si="0" ref="C14:C82">SUM(D14:E14)</f>
        <v>0</v>
      </c>
      <c r="D14" s="134">
        <f>D15</f>
        <v>0</v>
      </c>
      <c r="E14" s="134">
        <f>E15</f>
        <v>0</v>
      </c>
      <c r="F14" s="134">
        <f>F15</f>
        <v>0</v>
      </c>
    </row>
    <row r="15" spans="1:6" s="80" customFormat="1" ht="24.75" customHeight="1" hidden="1">
      <c r="A15" s="62">
        <v>12020000</v>
      </c>
      <c r="B15" s="63" t="s">
        <v>62</v>
      </c>
      <c r="C15" s="134">
        <f t="shared" si="0"/>
        <v>0</v>
      </c>
      <c r="D15" s="134">
        <f>SUM(D16:D17)</f>
        <v>0</v>
      </c>
      <c r="E15" s="134">
        <f>SUM(E16:E17)</f>
        <v>0</v>
      </c>
      <c r="F15" s="134">
        <f>SUM(F16:F17)</f>
        <v>0</v>
      </c>
    </row>
    <row r="16" spans="1:6" ht="32.25" customHeight="1" hidden="1">
      <c r="A16" s="10">
        <v>12020100</v>
      </c>
      <c r="B16" s="64" t="s">
        <v>63</v>
      </c>
      <c r="C16" s="135">
        <f t="shared" si="0"/>
        <v>0</v>
      </c>
      <c r="D16" s="135">
        <f>'[1]Доходи рік'!$C23/1000</f>
        <v>0</v>
      </c>
      <c r="E16" s="135"/>
      <c r="F16" s="135"/>
    </row>
    <row r="17" spans="1:6" ht="25.5" hidden="1">
      <c r="A17" s="10">
        <v>12020200</v>
      </c>
      <c r="B17" s="64" t="s">
        <v>64</v>
      </c>
      <c r="C17" s="135">
        <f t="shared" si="0"/>
        <v>0</v>
      </c>
      <c r="D17" s="135">
        <f>'[1]Доходи рік'!$C24/1000</f>
        <v>0</v>
      </c>
      <c r="E17" s="135"/>
      <c r="F17" s="135"/>
    </row>
    <row r="18" spans="1:6" s="80" customFormat="1" ht="27" hidden="1">
      <c r="A18" s="57">
        <v>13000000</v>
      </c>
      <c r="B18" s="58" t="s">
        <v>65</v>
      </c>
      <c r="C18" s="134">
        <f t="shared" si="0"/>
        <v>0</v>
      </c>
      <c r="D18" s="134">
        <f>D19</f>
        <v>0</v>
      </c>
      <c r="E18" s="134">
        <f>E19</f>
        <v>0</v>
      </c>
      <c r="F18" s="134">
        <f>F19</f>
        <v>0</v>
      </c>
    </row>
    <row r="19" spans="1:6" ht="15" hidden="1">
      <c r="A19" s="65">
        <v>13010000</v>
      </c>
      <c r="B19" s="66" t="s">
        <v>66</v>
      </c>
      <c r="C19" s="135">
        <f t="shared" si="0"/>
        <v>0</v>
      </c>
      <c r="D19" s="135">
        <f>SUM(D20:D23)</f>
        <v>0</v>
      </c>
      <c r="E19" s="135">
        <f>SUM(E20:E23)</f>
        <v>0</v>
      </c>
      <c r="F19" s="135">
        <f>SUM(F20:F23)</f>
        <v>0</v>
      </c>
    </row>
    <row r="20" spans="1:6" ht="51" hidden="1">
      <c r="A20" s="65">
        <v>13010200</v>
      </c>
      <c r="B20" s="66" t="s">
        <v>67</v>
      </c>
      <c r="C20" s="135">
        <f t="shared" si="0"/>
        <v>0</v>
      </c>
      <c r="D20" s="135">
        <f>'[1]Доходи рік'!$C27/1000</f>
        <v>0</v>
      </c>
      <c r="E20" s="135"/>
      <c r="F20" s="135"/>
    </row>
    <row r="21" spans="1:6" ht="25.5" customHeight="1" hidden="1">
      <c r="A21" s="65">
        <v>13020200</v>
      </c>
      <c r="B21" s="66" t="s">
        <v>68</v>
      </c>
      <c r="C21" s="135">
        <f t="shared" si="0"/>
        <v>0</v>
      </c>
      <c r="D21" s="135">
        <f>'[1]Доходи рік'!$C28/1000</f>
        <v>0</v>
      </c>
      <c r="E21" s="135"/>
      <c r="F21" s="135"/>
    </row>
    <row r="22" spans="1:6" ht="25.5" hidden="1">
      <c r="A22" s="65">
        <v>13030200</v>
      </c>
      <c r="B22" s="66" t="s">
        <v>69</v>
      </c>
      <c r="C22" s="135">
        <f t="shared" si="0"/>
        <v>0</v>
      </c>
      <c r="D22" s="135">
        <f>'[1]Доходи рік'!$C29/1000</f>
        <v>0</v>
      </c>
      <c r="E22" s="135"/>
      <c r="F22" s="135"/>
    </row>
    <row r="23" spans="1:6" ht="25.5" hidden="1">
      <c r="A23" s="65">
        <v>13030600</v>
      </c>
      <c r="B23" s="66" t="s">
        <v>70</v>
      </c>
      <c r="C23" s="135">
        <f t="shared" si="0"/>
        <v>0</v>
      </c>
      <c r="D23" s="135">
        <f>'[1]Доходи рік'!$C30/1000</f>
        <v>0</v>
      </c>
      <c r="E23" s="135"/>
      <c r="F23" s="135"/>
    </row>
    <row r="24" spans="1:6" s="80" customFormat="1" ht="15">
      <c r="A24" s="67">
        <v>14000000</v>
      </c>
      <c r="B24" s="61" t="s">
        <v>71</v>
      </c>
      <c r="C24" s="134">
        <f t="shared" si="0"/>
        <v>2885200</v>
      </c>
      <c r="D24" s="134">
        <f>D29+D25+D27</f>
        <v>2885200</v>
      </c>
      <c r="E24" s="134">
        <f>E29+E25+E27</f>
        <v>0</v>
      </c>
      <c r="F24" s="134">
        <f>F29+F25+F27</f>
        <v>0</v>
      </c>
    </row>
    <row r="25" spans="1:6" s="52" customFormat="1" ht="27">
      <c r="A25" s="115">
        <v>14020000</v>
      </c>
      <c r="B25" s="115" t="s">
        <v>150</v>
      </c>
      <c r="C25" s="136">
        <f t="shared" si="0"/>
        <v>300000</v>
      </c>
      <c r="D25" s="136">
        <f>D26</f>
        <v>300000</v>
      </c>
      <c r="E25" s="136">
        <f>E26</f>
        <v>0</v>
      </c>
      <c r="F25" s="136">
        <f>F26</f>
        <v>0</v>
      </c>
    </row>
    <row r="26" spans="1:6" s="80" customFormat="1" ht="15">
      <c r="A26" s="59">
        <v>14021900</v>
      </c>
      <c r="B26" s="59" t="s">
        <v>151</v>
      </c>
      <c r="C26" s="135">
        <f t="shared" si="0"/>
        <v>300000</v>
      </c>
      <c r="D26" s="135">
        <v>300000</v>
      </c>
      <c r="E26" s="135"/>
      <c r="F26" s="135"/>
    </row>
    <row r="27" spans="1:6" s="52" customFormat="1" ht="27">
      <c r="A27" s="115">
        <v>14030000</v>
      </c>
      <c r="B27" s="115" t="s">
        <v>152</v>
      </c>
      <c r="C27" s="136">
        <f t="shared" si="0"/>
        <v>1300000</v>
      </c>
      <c r="D27" s="136">
        <f>D28</f>
        <v>1300000</v>
      </c>
      <c r="E27" s="136">
        <f>E28</f>
        <v>0</v>
      </c>
      <c r="F27" s="136">
        <f>F28</f>
        <v>0</v>
      </c>
    </row>
    <row r="28" spans="1:6" s="80" customFormat="1" ht="15">
      <c r="A28" s="59">
        <v>14031900</v>
      </c>
      <c r="B28" s="59" t="s">
        <v>151</v>
      </c>
      <c r="C28" s="135">
        <f t="shared" si="0"/>
        <v>1300000</v>
      </c>
      <c r="D28" s="135">
        <v>1300000</v>
      </c>
      <c r="E28" s="135"/>
      <c r="F28" s="135"/>
    </row>
    <row r="29" spans="1:6" s="118" customFormat="1" ht="27">
      <c r="A29" s="116">
        <v>14040000</v>
      </c>
      <c r="B29" s="117" t="s">
        <v>72</v>
      </c>
      <c r="C29" s="136">
        <f t="shared" si="0"/>
        <v>1285200</v>
      </c>
      <c r="D29" s="136">
        <v>1285200</v>
      </c>
      <c r="E29" s="136"/>
      <c r="F29" s="136"/>
    </row>
    <row r="30" spans="1:6" s="80" customFormat="1" ht="17.25" customHeight="1">
      <c r="A30" s="34">
        <v>18000000</v>
      </c>
      <c r="B30" s="61" t="s">
        <v>73</v>
      </c>
      <c r="C30" s="134">
        <f t="shared" si="0"/>
        <v>23008660</v>
      </c>
      <c r="D30" s="134">
        <f>D31+D42+D44</f>
        <v>23008660</v>
      </c>
      <c r="E30" s="134">
        <f>E31+E42+E44</f>
        <v>0</v>
      </c>
      <c r="F30" s="134">
        <f>F31+F42+F44</f>
        <v>0</v>
      </c>
    </row>
    <row r="31" spans="1:6" ht="15">
      <c r="A31" s="10">
        <v>18010000</v>
      </c>
      <c r="B31" s="64" t="s">
        <v>74</v>
      </c>
      <c r="C31" s="135">
        <f t="shared" si="0"/>
        <v>13579360</v>
      </c>
      <c r="D31" s="135">
        <f>SUM(D32:D41)</f>
        <v>13579360</v>
      </c>
      <c r="E31" s="135">
        <f>SUM(E32:E41)</f>
        <v>0</v>
      </c>
      <c r="F31" s="135">
        <f>SUM(F32:F41)</f>
        <v>0</v>
      </c>
    </row>
    <row r="32" spans="1:6" s="1" customFormat="1" ht="38.25">
      <c r="A32" s="10">
        <v>18010100</v>
      </c>
      <c r="B32" s="64" t="s">
        <v>75</v>
      </c>
      <c r="C32" s="135">
        <f t="shared" si="0"/>
        <v>13200</v>
      </c>
      <c r="D32" s="135">
        <v>13200</v>
      </c>
      <c r="E32" s="135"/>
      <c r="F32" s="135"/>
    </row>
    <row r="33" spans="1:6" ht="30" customHeight="1">
      <c r="A33" s="10">
        <v>18010200</v>
      </c>
      <c r="B33" s="64" t="s">
        <v>76</v>
      </c>
      <c r="C33" s="135">
        <f t="shared" si="0"/>
        <v>152400</v>
      </c>
      <c r="D33" s="135">
        <v>152400</v>
      </c>
      <c r="E33" s="135"/>
      <c r="F33" s="135"/>
    </row>
    <row r="34" spans="1:6" ht="38.25">
      <c r="A34" s="10">
        <v>18010300</v>
      </c>
      <c r="B34" s="64" t="s">
        <v>77</v>
      </c>
      <c r="C34" s="135">
        <f t="shared" si="0"/>
        <v>1542500</v>
      </c>
      <c r="D34" s="135">
        <v>1542500</v>
      </c>
      <c r="E34" s="135"/>
      <c r="F34" s="135"/>
    </row>
    <row r="35" spans="1:6" s="1" customFormat="1" ht="38.25">
      <c r="A35" s="68">
        <v>18010400</v>
      </c>
      <c r="B35" s="64" t="s">
        <v>78</v>
      </c>
      <c r="C35" s="135">
        <f t="shared" si="0"/>
        <v>1515600</v>
      </c>
      <c r="D35" s="135">
        <v>1515600</v>
      </c>
      <c r="E35" s="135"/>
      <c r="F35" s="135"/>
    </row>
    <row r="36" spans="1:6" ht="15">
      <c r="A36" s="68">
        <v>18010500</v>
      </c>
      <c r="B36" s="64" t="s">
        <v>6</v>
      </c>
      <c r="C36" s="135">
        <f t="shared" si="0"/>
        <v>2984580</v>
      </c>
      <c r="D36" s="135">
        <v>2984580</v>
      </c>
      <c r="E36" s="135"/>
      <c r="F36" s="135"/>
    </row>
    <row r="37" spans="1:6" ht="15">
      <c r="A37" s="68">
        <v>18010600</v>
      </c>
      <c r="B37" s="64" t="s">
        <v>7</v>
      </c>
      <c r="C37" s="135">
        <f t="shared" si="0"/>
        <v>5068100</v>
      </c>
      <c r="D37" s="135">
        <v>5068100</v>
      </c>
      <c r="E37" s="135"/>
      <c r="F37" s="135"/>
    </row>
    <row r="38" spans="1:6" ht="15">
      <c r="A38" s="68">
        <v>18010700</v>
      </c>
      <c r="B38" s="64" t="s">
        <v>8</v>
      </c>
      <c r="C38" s="135">
        <f t="shared" si="0"/>
        <v>834180</v>
      </c>
      <c r="D38" s="135">
        <v>834180</v>
      </c>
      <c r="E38" s="135"/>
      <c r="F38" s="135"/>
    </row>
    <row r="39" spans="1:6" ht="15.75" customHeight="1">
      <c r="A39" s="68">
        <v>18010900</v>
      </c>
      <c r="B39" s="68" t="s">
        <v>9</v>
      </c>
      <c r="C39" s="135">
        <f t="shared" si="0"/>
        <v>1293800</v>
      </c>
      <c r="D39" s="135">
        <v>1293800</v>
      </c>
      <c r="E39" s="135"/>
      <c r="F39" s="135"/>
    </row>
    <row r="40" spans="1:6" s="54" customFormat="1" ht="12.75" customHeight="1">
      <c r="A40" s="39">
        <v>18011000</v>
      </c>
      <c r="B40" s="64" t="s">
        <v>79</v>
      </c>
      <c r="C40" s="135">
        <f t="shared" si="0"/>
        <v>100000</v>
      </c>
      <c r="D40" s="135">
        <v>100000</v>
      </c>
      <c r="E40" s="137"/>
      <c r="F40" s="137"/>
    </row>
    <row r="41" spans="1:6" s="54" customFormat="1" ht="15.75" customHeight="1">
      <c r="A41" s="39">
        <v>18011100</v>
      </c>
      <c r="B41" s="64" t="s">
        <v>80</v>
      </c>
      <c r="C41" s="135">
        <f t="shared" si="0"/>
        <v>75000</v>
      </c>
      <c r="D41" s="135">
        <v>75000</v>
      </c>
      <c r="E41" s="138"/>
      <c r="F41" s="137"/>
    </row>
    <row r="42" spans="1:6" s="80" customFormat="1" ht="15">
      <c r="A42" s="69">
        <v>18030000</v>
      </c>
      <c r="B42" s="63" t="s">
        <v>81</v>
      </c>
      <c r="C42" s="134">
        <f t="shared" si="0"/>
        <v>3000</v>
      </c>
      <c r="D42" s="139">
        <f>D43</f>
        <v>3000</v>
      </c>
      <c r="E42" s="139">
        <f>E43</f>
        <v>0</v>
      </c>
      <c r="F42" s="139">
        <f>F43</f>
        <v>0</v>
      </c>
    </row>
    <row r="43" spans="1:6" ht="15">
      <c r="A43" s="39">
        <v>18030100</v>
      </c>
      <c r="B43" s="39" t="s">
        <v>10</v>
      </c>
      <c r="C43" s="135">
        <f t="shared" si="0"/>
        <v>3000</v>
      </c>
      <c r="D43" s="135">
        <v>3000</v>
      </c>
      <c r="E43" s="135"/>
      <c r="F43" s="135"/>
    </row>
    <row r="44" spans="1:6" s="80" customFormat="1" ht="15">
      <c r="A44" s="35">
        <v>18050000</v>
      </c>
      <c r="B44" s="35" t="s">
        <v>11</v>
      </c>
      <c r="C44" s="134">
        <f t="shared" si="0"/>
        <v>9426300</v>
      </c>
      <c r="D44" s="134">
        <f>SUM(D45:D47)</f>
        <v>9426300</v>
      </c>
      <c r="E44" s="134">
        <f>SUM(E45:E47)</f>
        <v>0</v>
      </c>
      <c r="F44" s="134">
        <f>SUM(F45:F47)</f>
        <v>0</v>
      </c>
    </row>
    <row r="45" spans="1:6" ht="15">
      <c r="A45" s="10">
        <v>18050300</v>
      </c>
      <c r="B45" s="10" t="s">
        <v>12</v>
      </c>
      <c r="C45" s="135">
        <f t="shared" si="0"/>
        <v>1090000</v>
      </c>
      <c r="D45" s="135">
        <v>1090000</v>
      </c>
      <c r="E45" s="135"/>
      <c r="F45" s="135"/>
    </row>
    <row r="46" spans="1:6" ht="15">
      <c r="A46" s="10">
        <v>18050400</v>
      </c>
      <c r="B46" s="10" t="s">
        <v>13</v>
      </c>
      <c r="C46" s="135">
        <f t="shared" si="0"/>
        <v>6600000</v>
      </c>
      <c r="D46" s="135">
        <v>6600000</v>
      </c>
      <c r="E46" s="135"/>
      <c r="F46" s="135"/>
    </row>
    <row r="47" spans="1:6" ht="51.75" customHeight="1">
      <c r="A47" s="10">
        <v>18050500</v>
      </c>
      <c r="B47" s="64" t="s">
        <v>82</v>
      </c>
      <c r="C47" s="135">
        <f t="shared" si="0"/>
        <v>1736300</v>
      </c>
      <c r="D47" s="135">
        <v>1736300</v>
      </c>
      <c r="E47" s="135"/>
      <c r="F47" s="135"/>
    </row>
    <row r="48" spans="1:6" s="80" customFormat="1" ht="15">
      <c r="A48" s="34">
        <v>19000000</v>
      </c>
      <c r="B48" s="34" t="s">
        <v>83</v>
      </c>
      <c r="C48" s="134">
        <f t="shared" si="0"/>
        <v>60500</v>
      </c>
      <c r="D48" s="134">
        <f>D49</f>
        <v>0</v>
      </c>
      <c r="E48" s="134">
        <f>E49</f>
        <v>60500</v>
      </c>
      <c r="F48" s="134">
        <f>F49</f>
        <v>0</v>
      </c>
    </row>
    <row r="49" spans="1:6" s="80" customFormat="1" ht="15">
      <c r="A49" s="35">
        <v>19010000</v>
      </c>
      <c r="B49" s="35" t="s">
        <v>14</v>
      </c>
      <c r="C49" s="134">
        <f t="shared" si="0"/>
        <v>60500</v>
      </c>
      <c r="D49" s="134">
        <f>SUM(D50:D52)</f>
        <v>0</v>
      </c>
      <c r="E49" s="134">
        <f>SUM(E50:E52)</f>
        <v>60500</v>
      </c>
      <c r="F49" s="134">
        <f>SUM(F50:F52)</f>
        <v>0</v>
      </c>
    </row>
    <row r="50" spans="1:6" ht="25.5">
      <c r="A50" s="10">
        <v>19010100</v>
      </c>
      <c r="B50" s="10" t="s">
        <v>15</v>
      </c>
      <c r="C50" s="135">
        <f t="shared" si="0"/>
        <v>47500</v>
      </c>
      <c r="D50" s="135"/>
      <c r="E50" s="135">
        <v>47500</v>
      </c>
      <c r="F50" s="135"/>
    </row>
    <row r="51" spans="1:6" ht="25.5">
      <c r="A51" s="10">
        <v>19010200</v>
      </c>
      <c r="B51" s="10" t="s">
        <v>16</v>
      </c>
      <c r="C51" s="135">
        <f t="shared" si="0"/>
        <v>0</v>
      </c>
      <c r="D51" s="135"/>
      <c r="E51" s="135"/>
      <c r="F51" s="135"/>
    </row>
    <row r="52" spans="1:6" ht="38.25">
      <c r="A52" s="10">
        <v>19010300</v>
      </c>
      <c r="B52" s="10" t="s">
        <v>84</v>
      </c>
      <c r="C52" s="135">
        <f t="shared" si="0"/>
        <v>13000</v>
      </c>
      <c r="D52" s="135"/>
      <c r="E52" s="135">
        <v>13000</v>
      </c>
      <c r="F52" s="135"/>
    </row>
    <row r="53" spans="1:6" s="80" customFormat="1" ht="18" customHeight="1">
      <c r="A53" s="70">
        <v>20000000</v>
      </c>
      <c r="B53" s="71" t="s">
        <v>17</v>
      </c>
      <c r="C53" s="134">
        <f t="shared" si="0"/>
        <v>2723030</v>
      </c>
      <c r="D53" s="134">
        <f>D54+D65+D68+D71+D60</f>
        <v>1467800</v>
      </c>
      <c r="E53" s="134">
        <f>E54+E65+E68+E71</f>
        <v>1255230</v>
      </c>
      <c r="F53" s="134">
        <f>F54+F65+F68+F71</f>
        <v>0</v>
      </c>
    </row>
    <row r="54" spans="1:6" s="80" customFormat="1" ht="15.75" customHeight="1">
      <c r="A54" s="72">
        <v>21000000</v>
      </c>
      <c r="B54" s="73" t="s">
        <v>85</v>
      </c>
      <c r="C54" s="134">
        <f t="shared" si="0"/>
        <v>131000</v>
      </c>
      <c r="D54" s="134">
        <f>D55+D57</f>
        <v>131000</v>
      </c>
      <c r="E54" s="134">
        <f>E55+E57</f>
        <v>0</v>
      </c>
      <c r="F54" s="134">
        <f>F55+F57</f>
        <v>0</v>
      </c>
    </row>
    <row r="55" spans="1:6" s="80" customFormat="1" ht="67.5" customHeight="1">
      <c r="A55" s="72">
        <v>21010000</v>
      </c>
      <c r="B55" s="61" t="s">
        <v>194</v>
      </c>
      <c r="C55" s="134">
        <f t="shared" si="0"/>
        <v>5000</v>
      </c>
      <c r="D55" s="134">
        <f>D56</f>
        <v>5000</v>
      </c>
      <c r="E55" s="134">
        <f>E56</f>
        <v>0</v>
      </c>
      <c r="F55" s="134">
        <f>F56</f>
        <v>0</v>
      </c>
    </row>
    <row r="56" spans="1:6" ht="38.25">
      <c r="A56" s="40">
        <v>21010300</v>
      </c>
      <c r="B56" s="74" t="s">
        <v>86</v>
      </c>
      <c r="C56" s="135">
        <f t="shared" si="0"/>
        <v>5000</v>
      </c>
      <c r="D56" s="135">
        <v>5000</v>
      </c>
      <c r="E56" s="135"/>
      <c r="F56" s="135"/>
    </row>
    <row r="57" spans="1:6" s="1" customFormat="1" ht="15">
      <c r="A57" s="119">
        <v>21080000</v>
      </c>
      <c r="B57" s="120" t="s">
        <v>22</v>
      </c>
      <c r="C57" s="135">
        <f t="shared" si="0"/>
        <v>126000</v>
      </c>
      <c r="D57" s="135">
        <f>SUM(D58:D59)</f>
        <v>126000</v>
      </c>
      <c r="E57" s="135"/>
      <c r="F57" s="135"/>
    </row>
    <row r="58" spans="1:6" s="80" customFormat="1" ht="15">
      <c r="A58" s="106">
        <v>21081100</v>
      </c>
      <c r="B58" s="106" t="s">
        <v>18</v>
      </c>
      <c r="C58" s="135">
        <f t="shared" si="0"/>
        <v>24000</v>
      </c>
      <c r="D58" s="135">
        <v>24000</v>
      </c>
      <c r="E58" s="135"/>
      <c r="F58" s="135"/>
    </row>
    <row r="59" spans="1:6" s="80" customFormat="1" ht="38.25">
      <c r="A59" s="106">
        <v>21081500</v>
      </c>
      <c r="B59" s="106" t="s">
        <v>205</v>
      </c>
      <c r="C59" s="135">
        <f t="shared" si="0"/>
        <v>102000</v>
      </c>
      <c r="D59" s="140">
        <v>102000</v>
      </c>
      <c r="E59" s="134"/>
      <c r="F59" s="134"/>
    </row>
    <row r="60" spans="1:6" s="80" customFormat="1" ht="15">
      <c r="A60" s="11">
        <v>22010000</v>
      </c>
      <c r="B60" s="11" t="s">
        <v>121</v>
      </c>
      <c r="C60" s="140">
        <f t="shared" si="0"/>
        <v>1018800</v>
      </c>
      <c r="D60" s="140">
        <f>SUM(D61:D64)</f>
        <v>1018800</v>
      </c>
      <c r="E60" s="134"/>
      <c r="F60" s="134"/>
    </row>
    <row r="61" spans="1:6" s="79" customFormat="1" ht="38.25">
      <c r="A61" s="106">
        <v>22010300</v>
      </c>
      <c r="B61" s="106" t="s">
        <v>206</v>
      </c>
      <c r="C61" s="140">
        <f t="shared" si="0"/>
        <v>12000</v>
      </c>
      <c r="D61" s="136">
        <v>12000</v>
      </c>
      <c r="E61" s="135"/>
      <c r="F61" s="135"/>
    </row>
    <row r="62" spans="1:6" s="80" customFormat="1" ht="15">
      <c r="A62" s="106">
        <v>22012500</v>
      </c>
      <c r="B62" s="106" t="s">
        <v>122</v>
      </c>
      <c r="C62" s="140">
        <f t="shared" si="0"/>
        <v>856800</v>
      </c>
      <c r="D62" s="135">
        <v>856800</v>
      </c>
      <c r="E62" s="134"/>
      <c r="F62" s="134"/>
    </row>
    <row r="63" spans="1:6" s="80" customFormat="1" ht="25.5">
      <c r="A63" s="106">
        <v>22012600</v>
      </c>
      <c r="B63" s="106" t="s">
        <v>123</v>
      </c>
      <c r="C63" s="140">
        <f t="shared" si="0"/>
        <v>150000</v>
      </c>
      <c r="D63" s="140">
        <v>150000</v>
      </c>
      <c r="E63" s="134"/>
      <c r="F63" s="134"/>
    </row>
    <row r="64" spans="1:6" s="80" customFormat="1" ht="65.25" customHeight="1" hidden="1">
      <c r="A64" s="106">
        <v>22012900</v>
      </c>
      <c r="B64" s="106" t="s">
        <v>124</v>
      </c>
      <c r="C64" s="140">
        <f t="shared" si="0"/>
        <v>0</v>
      </c>
      <c r="D64" s="140"/>
      <c r="E64" s="134"/>
      <c r="F64" s="134"/>
    </row>
    <row r="65" spans="1:6" s="80" customFormat="1" ht="12.75" customHeight="1">
      <c r="A65" s="75">
        <v>22090000</v>
      </c>
      <c r="B65" s="75" t="s">
        <v>19</v>
      </c>
      <c r="C65" s="134">
        <f t="shared" si="0"/>
        <v>306000</v>
      </c>
      <c r="D65" s="134">
        <f>SUM(D66:D67)</f>
        <v>306000</v>
      </c>
      <c r="E65" s="134">
        <f>SUM(E66:E67)</f>
        <v>0</v>
      </c>
      <c r="F65" s="134">
        <f>SUM(F66:F67)</f>
        <v>0</v>
      </c>
    </row>
    <row r="66" spans="1:6" s="1" customFormat="1" ht="38.25">
      <c r="A66" s="50">
        <v>22090100</v>
      </c>
      <c r="B66" s="50" t="s">
        <v>20</v>
      </c>
      <c r="C66" s="135">
        <f t="shared" si="0"/>
        <v>283200</v>
      </c>
      <c r="D66" s="135">
        <v>283200</v>
      </c>
      <c r="E66" s="135"/>
      <c r="F66" s="135"/>
    </row>
    <row r="67" spans="1:6" ht="29.25" customHeight="1">
      <c r="A67" s="50">
        <v>22090400</v>
      </c>
      <c r="B67" s="50" t="s">
        <v>21</v>
      </c>
      <c r="C67" s="135">
        <f t="shared" si="0"/>
        <v>22800</v>
      </c>
      <c r="D67" s="135">
        <v>22800</v>
      </c>
      <c r="E67" s="135"/>
      <c r="F67" s="135"/>
    </row>
    <row r="68" spans="1:6" s="80" customFormat="1" ht="15">
      <c r="A68" s="75">
        <v>24060000</v>
      </c>
      <c r="B68" s="75" t="s">
        <v>87</v>
      </c>
      <c r="C68" s="134">
        <f t="shared" si="0"/>
        <v>12000</v>
      </c>
      <c r="D68" s="134">
        <f>D69+D70</f>
        <v>12000</v>
      </c>
      <c r="E68" s="134">
        <f>E69+E70</f>
        <v>0</v>
      </c>
      <c r="F68" s="134">
        <f>F69+F70</f>
        <v>0</v>
      </c>
    </row>
    <row r="69" spans="1:6" s="80" customFormat="1" ht="15">
      <c r="A69" s="76">
        <v>24060300</v>
      </c>
      <c r="B69" s="76" t="s">
        <v>22</v>
      </c>
      <c r="C69" s="140">
        <f t="shared" si="0"/>
        <v>12000</v>
      </c>
      <c r="D69" s="140">
        <v>12000</v>
      </c>
      <c r="E69" s="134"/>
      <c r="F69" s="134"/>
    </row>
    <row r="70" spans="1:6" ht="38.25">
      <c r="A70" s="40">
        <v>24062100</v>
      </c>
      <c r="B70" s="10" t="s">
        <v>53</v>
      </c>
      <c r="C70" s="135">
        <f t="shared" si="0"/>
        <v>0</v>
      </c>
      <c r="D70" s="135">
        <f>'[1]Доходи рік'!C66/1000</f>
        <v>0</v>
      </c>
      <c r="E70" s="135">
        <f>'[1]Доходи рік'!D66/1000</f>
        <v>0</v>
      </c>
      <c r="F70" s="135"/>
    </row>
    <row r="71" spans="1:6" s="52" customFormat="1" ht="15">
      <c r="A71" s="34">
        <v>25000000</v>
      </c>
      <c r="B71" s="34" t="s">
        <v>23</v>
      </c>
      <c r="C71" s="134">
        <f t="shared" si="0"/>
        <v>1255230</v>
      </c>
      <c r="D71" s="140">
        <f>D72+D75</f>
        <v>0</v>
      </c>
      <c r="E71" s="140">
        <f>E72+E75</f>
        <v>1255230</v>
      </c>
      <c r="F71" s="140">
        <f>F72+F75</f>
        <v>0</v>
      </c>
    </row>
    <row r="72" spans="1:6" s="80" customFormat="1" ht="27" customHeight="1">
      <c r="A72" s="35">
        <v>25010000</v>
      </c>
      <c r="B72" s="77" t="s">
        <v>24</v>
      </c>
      <c r="C72" s="134">
        <f t="shared" si="0"/>
        <v>1190000</v>
      </c>
      <c r="D72" s="134">
        <f>SUM(D73:D74)</f>
        <v>0</v>
      </c>
      <c r="E72" s="134">
        <f>SUM(E73:E74)</f>
        <v>1190000</v>
      </c>
      <c r="F72" s="134">
        <f>SUM(F73:F74)</f>
        <v>0</v>
      </c>
    </row>
    <row r="73" spans="1:6" s="1" customFormat="1" ht="25.5">
      <c r="A73" s="10">
        <v>25010100</v>
      </c>
      <c r="B73" s="78" t="s">
        <v>25</v>
      </c>
      <c r="C73" s="135">
        <f t="shared" si="0"/>
        <v>1100000</v>
      </c>
      <c r="D73" s="135"/>
      <c r="E73" s="135">
        <v>1100000</v>
      </c>
      <c r="F73" s="135"/>
    </row>
    <row r="74" spans="1:6" ht="25.5">
      <c r="A74" s="10">
        <v>25010200</v>
      </c>
      <c r="B74" s="78" t="s">
        <v>26</v>
      </c>
      <c r="C74" s="135">
        <f t="shared" si="0"/>
        <v>90000</v>
      </c>
      <c r="D74" s="135"/>
      <c r="E74" s="135">
        <v>90000</v>
      </c>
      <c r="F74" s="135"/>
    </row>
    <row r="75" spans="1:6" s="80" customFormat="1" ht="15">
      <c r="A75" s="35">
        <v>25020000</v>
      </c>
      <c r="B75" s="77" t="s">
        <v>57</v>
      </c>
      <c r="C75" s="134">
        <f t="shared" si="0"/>
        <v>65230</v>
      </c>
      <c r="D75" s="134">
        <f>SUM(D76:D77)</f>
        <v>0</v>
      </c>
      <c r="E75" s="134">
        <f>SUM(E76:E77)</f>
        <v>65230</v>
      </c>
      <c r="F75" s="134">
        <f>SUM(F76:F77)</f>
        <v>0</v>
      </c>
    </row>
    <row r="76" spans="1:6" s="79" customFormat="1" ht="15" hidden="1">
      <c r="A76" s="10">
        <v>25020100</v>
      </c>
      <c r="B76" s="78" t="s">
        <v>107</v>
      </c>
      <c r="C76" s="135">
        <f t="shared" si="0"/>
        <v>0</v>
      </c>
      <c r="D76" s="135"/>
      <c r="E76" s="135">
        <f>'[1]Доходи рік'!D72/1000</f>
        <v>0</v>
      </c>
      <c r="F76" s="135"/>
    </row>
    <row r="77" spans="1:6" ht="38.25">
      <c r="A77" s="10">
        <v>25020200</v>
      </c>
      <c r="B77" s="78" t="s">
        <v>58</v>
      </c>
      <c r="C77" s="135">
        <f t="shared" si="0"/>
        <v>65230</v>
      </c>
      <c r="D77" s="135"/>
      <c r="E77" s="135">
        <v>65230</v>
      </c>
      <c r="F77" s="135"/>
    </row>
    <row r="78" spans="1:6" s="80" customFormat="1" ht="15.75">
      <c r="A78" s="34"/>
      <c r="B78" s="133" t="s">
        <v>199</v>
      </c>
      <c r="C78" s="134">
        <f t="shared" si="0"/>
        <v>28707390</v>
      </c>
      <c r="D78" s="134">
        <f>D11+D53</f>
        <v>27391660</v>
      </c>
      <c r="E78" s="134">
        <f>E11+E53</f>
        <v>1315730</v>
      </c>
      <c r="F78" s="134">
        <f>F11+F53</f>
        <v>0</v>
      </c>
    </row>
    <row r="79" spans="1:6" s="80" customFormat="1" ht="15.75">
      <c r="A79" s="34">
        <v>40000000</v>
      </c>
      <c r="B79" s="133" t="s">
        <v>200</v>
      </c>
      <c r="C79" s="134">
        <f t="shared" si="0"/>
        <v>14684400</v>
      </c>
      <c r="D79" s="134">
        <f aca="true" t="shared" si="1" ref="D79:F80">D80</f>
        <v>14684400</v>
      </c>
      <c r="E79" s="134">
        <f t="shared" si="1"/>
        <v>0</v>
      </c>
      <c r="F79" s="134">
        <f t="shared" si="1"/>
        <v>0</v>
      </c>
    </row>
    <row r="80" spans="1:6" s="80" customFormat="1" ht="15">
      <c r="A80" s="75">
        <v>41050000</v>
      </c>
      <c r="B80" s="75" t="s">
        <v>195</v>
      </c>
      <c r="C80" s="134">
        <f>SUM(D80:E80)</f>
        <v>14684400</v>
      </c>
      <c r="D80" s="134">
        <f t="shared" si="1"/>
        <v>14684400</v>
      </c>
      <c r="E80" s="134">
        <f t="shared" si="1"/>
        <v>0</v>
      </c>
      <c r="F80" s="134">
        <f t="shared" si="1"/>
        <v>0</v>
      </c>
    </row>
    <row r="81" spans="1:6" ht="15">
      <c r="A81" s="50">
        <v>41053900</v>
      </c>
      <c r="B81" s="50" t="s">
        <v>190</v>
      </c>
      <c r="C81" s="135">
        <f t="shared" si="0"/>
        <v>14684400</v>
      </c>
      <c r="D81" s="135">
        <v>14684400</v>
      </c>
      <c r="E81" s="135"/>
      <c r="F81" s="135"/>
    </row>
    <row r="82" spans="1:6" s="80" customFormat="1" ht="15" customHeight="1">
      <c r="A82" s="11"/>
      <c r="B82" s="34" t="s">
        <v>88</v>
      </c>
      <c r="C82" s="134">
        <f t="shared" si="0"/>
        <v>43391790</v>
      </c>
      <c r="D82" s="134">
        <f>D11+D53+D80</f>
        <v>42076060</v>
      </c>
      <c r="E82" s="134">
        <f>E11+E53+E80</f>
        <v>1315730</v>
      </c>
      <c r="F82" s="134">
        <f>F11+F53+F80</f>
        <v>0</v>
      </c>
    </row>
    <row r="83" spans="1:6" s="80" customFormat="1" ht="24" customHeight="1" hidden="1">
      <c r="A83" s="96">
        <v>208400</v>
      </c>
      <c r="B83" s="97" t="s">
        <v>108</v>
      </c>
      <c r="C83" s="16">
        <f>SUM(D83:E83)</f>
        <v>0</v>
      </c>
      <c r="D83" s="17">
        <f>'[1]Доходи рік'!$C80/1000</f>
        <v>-621.47</v>
      </c>
      <c r="E83" s="17">
        <f>'[1]Доходи рік'!D80/1000</f>
        <v>621.47</v>
      </c>
      <c r="F83" s="16">
        <f>E83</f>
        <v>621.47</v>
      </c>
    </row>
    <row r="84" spans="4:6" ht="18" customHeight="1">
      <c r="D84" s="79"/>
      <c r="E84" s="79"/>
      <c r="F84" s="79"/>
    </row>
    <row r="85" spans="1:6" ht="16.5" customHeight="1" thickBot="1">
      <c r="A85" s="1"/>
      <c r="B85" s="2" t="s">
        <v>196</v>
      </c>
      <c r="C85" s="192"/>
      <c r="D85" s="192"/>
      <c r="E85" s="192" t="s">
        <v>197</v>
      </c>
      <c r="F85" s="192"/>
    </row>
    <row r="86" spans="1:6" ht="15">
      <c r="A86" s="1"/>
      <c r="B86" s="9"/>
      <c r="C86" s="198" t="s">
        <v>106</v>
      </c>
      <c r="D86" s="198"/>
      <c r="E86" s="200" t="s">
        <v>27</v>
      </c>
      <c r="F86" s="200"/>
    </row>
  </sheetData>
  <sheetProtection/>
  <mergeCells count="15">
    <mergeCell ref="C86:D86"/>
    <mergeCell ref="A5:F5"/>
    <mergeCell ref="A6:F6"/>
    <mergeCell ref="A8:A9"/>
    <mergeCell ref="B8:B9"/>
    <mergeCell ref="C8:C9"/>
    <mergeCell ref="E85:F85"/>
    <mergeCell ref="E86:F86"/>
    <mergeCell ref="C1:F1"/>
    <mergeCell ref="C2:F2"/>
    <mergeCell ref="C3:F3"/>
    <mergeCell ref="C85:D85"/>
    <mergeCell ref="E7:F7"/>
    <mergeCell ref="E8:F8"/>
    <mergeCell ref="D8:D9"/>
  </mergeCells>
  <printOptions/>
  <pageMargins left="1.2992125984251968" right="0.5118110236220472" top="0.9448818897637795" bottom="0.5511811023622047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0.57421875" style="2" customWidth="1"/>
    <col min="2" max="2" width="40.7109375" style="2" customWidth="1"/>
    <col min="3" max="6" width="10.28125" style="2" customWidth="1"/>
    <col min="7" max="16384" width="9.140625" style="2" customWidth="1"/>
  </cols>
  <sheetData>
    <row r="1" spans="3:6" ht="13.5" customHeight="1">
      <c r="C1" s="191" t="s">
        <v>45</v>
      </c>
      <c r="D1" s="191"/>
      <c r="E1" s="191"/>
      <c r="F1" s="191"/>
    </row>
    <row r="2" spans="3:6" ht="13.5" customHeight="1">
      <c r="C2" s="191" t="s">
        <v>242</v>
      </c>
      <c r="D2" s="191"/>
      <c r="E2" s="191"/>
      <c r="F2" s="191"/>
    </row>
    <row r="3" spans="3:6" ht="13.5" customHeight="1">
      <c r="C3" s="191" t="s">
        <v>321</v>
      </c>
      <c r="D3" s="191"/>
      <c r="E3" s="191"/>
      <c r="F3" s="191"/>
    </row>
    <row r="6" spans="1:6" ht="15">
      <c r="A6" s="206" t="s">
        <v>92</v>
      </c>
      <c r="B6" s="206"/>
      <c r="C6" s="206"/>
      <c r="D6" s="206"/>
      <c r="E6" s="206"/>
      <c r="F6" s="206"/>
    </row>
    <row r="7" spans="1:6" ht="15">
      <c r="A7" s="206" t="s">
        <v>207</v>
      </c>
      <c r="B7" s="206"/>
      <c r="C7" s="206"/>
      <c r="D7" s="206"/>
      <c r="E7" s="206"/>
      <c r="F7" s="206"/>
    </row>
    <row r="8" spans="1:6" ht="13.5">
      <c r="A8" s="207"/>
      <c r="B8" s="207"/>
      <c r="C8" s="207"/>
      <c r="D8" s="207"/>
      <c r="E8" s="207"/>
      <c r="F8" s="207"/>
    </row>
    <row r="9" ht="3" customHeight="1"/>
    <row r="10" ht="13.5" hidden="1"/>
    <row r="11" ht="13.5" hidden="1"/>
    <row r="12" spans="5:6" ht="13.5">
      <c r="E12" s="193" t="s">
        <v>214</v>
      </c>
      <c r="F12" s="193"/>
    </row>
    <row r="13" spans="1:6" ht="13.5" customHeight="1">
      <c r="A13" s="204" t="s">
        <v>1</v>
      </c>
      <c r="B13" s="204" t="s">
        <v>209</v>
      </c>
      <c r="C13" s="204" t="s">
        <v>30</v>
      </c>
      <c r="D13" s="204" t="s">
        <v>2</v>
      </c>
      <c r="E13" s="202" t="s">
        <v>3</v>
      </c>
      <c r="F13" s="203"/>
    </row>
    <row r="14" spans="1:6" ht="40.5">
      <c r="A14" s="205"/>
      <c r="B14" s="205"/>
      <c r="C14" s="205"/>
      <c r="D14" s="205"/>
      <c r="E14" s="81" t="s">
        <v>30</v>
      </c>
      <c r="F14" s="81" t="s">
        <v>208</v>
      </c>
    </row>
    <row r="15" spans="1:6" s="131" customFormat="1" ht="13.5">
      <c r="A15" s="130">
        <v>1</v>
      </c>
      <c r="B15" s="130">
        <v>2</v>
      </c>
      <c r="C15" s="130">
        <v>3</v>
      </c>
      <c r="D15" s="130">
        <v>4</v>
      </c>
      <c r="E15" s="141">
        <v>5</v>
      </c>
      <c r="F15" s="141">
        <v>6</v>
      </c>
    </row>
    <row r="16" spans="1:6" s="131" customFormat="1" ht="13.5">
      <c r="A16" s="208" t="s">
        <v>210</v>
      </c>
      <c r="B16" s="209"/>
      <c r="C16" s="209"/>
      <c r="D16" s="209"/>
      <c r="E16" s="209"/>
      <c r="F16" s="210"/>
    </row>
    <row r="17" spans="1:6" s="82" customFormat="1" ht="15.75" hidden="1">
      <c r="A17" s="86"/>
      <c r="B17" s="87" t="s">
        <v>93</v>
      </c>
      <c r="C17" s="134">
        <f>C25</f>
        <v>0</v>
      </c>
      <c r="D17" s="134">
        <f>D25</f>
        <v>-5000000</v>
      </c>
      <c r="E17" s="134">
        <f>E25</f>
        <v>5000000</v>
      </c>
      <c r="F17" s="134">
        <f>F25</f>
        <v>5000000</v>
      </c>
    </row>
    <row r="18" spans="1:6" s="82" customFormat="1" ht="28.5" hidden="1">
      <c r="A18" s="88">
        <v>400000</v>
      </c>
      <c r="B18" s="89" t="s">
        <v>94</v>
      </c>
      <c r="C18" s="134">
        <f>C19</f>
        <v>0</v>
      </c>
      <c r="D18" s="134">
        <f>D19</f>
        <v>0</v>
      </c>
      <c r="E18" s="134">
        <f>E19</f>
        <v>0</v>
      </c>
      <c r="F18" s="134">
        <f>F19</f>
        <v>0</v>
      </c>
    </row>
    <row r="19" spans="1:6" ht="15" hidden="1">
      <c r="A19" s="90">
        <v>401000</v>
      </c>
      <c r="B19" s="91" t="s">
        <v>95</v>
      </c>
      <c r="C19" s="135"/>
      <c r="D19" s="135"/>
      <c r="E19" s="135"/>
      <c r="F19" s="135"/>
    </row>
    <row r="20" spans="1:6" s="82" customFormat="1" ht="15" hidden="1">
      <c r="A20" s="92">
        <v>401100</v>
      </c>
      <c r="B20" s="93" t="s">
        <v>96</v>
      </c>
      <c r="C20" s="134"/>
      <c r="D20" s="134"/>
      <c r="E20" s="134"/>
      <c r="F20" s="134"/>
    </row>
    <row r="21" spans="1:6" ht="15" hidden="1">
      <c r="A21" s="92">
        <v>401200</v>
      </c>
      <c r="B21" s="93" t="s">
        <v>97</v>
      </c>
      <c r="C21" s="135"/>
      <c r="D21" s="135"/>
      <c r="E21" s="135"/>
      <c r="F21" s="135"/>
    </row>
    <row r="22" spans="1:6" s="82" customFormat="1" ht="15" customHeight="1" hidden="1">
      <c r="A22" s="90">
        <v>402000</v>
      </c>
      <c r="B22" s="91" t="s">
        <v>98</v>
      </c>
      <c r="C22" s="134"/>
      <c r="D22" s="134"/>
      <c r="E22" s="134"/>
      <c r="F22" s="134"/>
    </row>
    <row r="23" spans="1:6" s="82" customFormat="1" ht="15" hidden="1">
      <c r="A23" s="92">
        <v>402100</v>
      </c>
      <c r="B23" s="93" t="s">
        <v>99</v>
      </c>
      <c r="C23" s="134"/>
      <c r="D23" s="134"/>
      <c r="E23" s="134"/>
      <c r="F23" s="134"/>
    </row>
    <row r="24" spans="1:6" s="83" customFormat="1" ht="15" hidden="1">
      <c r="A24" s="92">
        <v>402200</v>
      </c>
      <c r="B24" s="93" t="s">
        <v>100</v>
      </c>
      <c r="C24" s="136"/>
      <c r="D24" s="136"/>
      <c r="E24" s="136"/>
      <c r="F24" s="136"/>
    </row>
    <row r="25" spans="1:6" s="105" customFormat="1" ht="14.25">
      <c r="A25" s="88">
        <v>200000</v>
      </c>
      <c r="B25" s="89" t="s">
        <v>119</v>
      </c>
      <c r="C25" s="135">
        <f>D25+E25</f>
        <v>0</v>
      </c>
      <c r="D25" s="140">
        <f>D26</f>
        <v>-5000000</v>
      </c>
      <c r="E25" s="140">
        <f>E26</f>
        <v>5000000</v>
      </c>
      <c r="F25" s="140">
        <f>F26</f>
        <v>5000000</v>
      </c>
    </row>
    <row r="26" spans="1:6" s="83" customFormat="1" ht="30">
      <c r="A26" s="90">
        <v>208000</v>
      </c>
      <c r="B26" s="91" t="s">
        <v>120</v>
      </c>
      <c r="C26" s="135">
        <f>D26+E26</f>
        <v>0</v>
      </c>
      <c r="D26" s="136">
        <f>SUM(D27:D28)</f>
        <v>-5000000</v>
      </c>
      <c r="E26" s="136">
        <f>SUM(E27:E28)</f>
        <v>5000000</v>
      </c>
      <c r="F26" s="136">
        <f>SUM(F27:F28)</f>
        <v>5000000</v>
      </c>
    </row>
    <row r="27" spans="1:6" s="83" customFormat="1" ht="15">
      <c r="A27" s="92">
        <v>208100</v>
      </c>
      <c r="B27" s="93" t="s">
        <v>89</v>
      </c>
      <c r="C27" s="135">
        <f>D27+E27</f>
        <v>0</v>
      </c>
      <c r="D27" s="136"/>
      <c r="E27" s="135"/>
      <c r="F27" s="136"/>
    </row>
    <row r="28" spans="1:6" ht="45">
      <c r="A28" s="92">
        <v>208400</v>
      </c>
      <c r="B28" s="93" t="s">
        <v>108</v>
      </c>
      <c r="C28" s="135">
        <f>D28+E28</f>
        <v>0</v>
      </c>
      <c r="D28" s="135">
        <f>-'додаток 1'!D82+'додаток 3'!E76</f>
        <v>-5000000</v>
      </c>
      <c r="E28" s="135">
        <f>'додаток 1'!E82-'додаток 3'!L76-'додаток 2'!D28</f>
        <v>5000000</v>
      </c>
      <c r="F28" s="135">
        <f>E28</f>
        <v>5000000</v>
      </c>
    </row>
    <row r="29" spans="1:6" ht="15.75">
      <c r="A29" s="142" t="s">
        <v>212</v>
      </c>
      <c r="B29" s="87" t="s">
        <v>93</v>
      </c>
      <c r="C29" s="134">
        <f>C17</f>
        <v>0</v>
      </c>
      <c r="D29" s="134">
        <f>D17</f>
        <v>-5000000</v>
      </c>
      <c r="E29" s="134">
        <f>E17</f>
        <v>5000000</v>
      </c>
      <c r="F29" s="134">
        <f>F17</f>
        <v>5000000</v>
      </c>
    </row>
    <row r="30" spans="1:6" ht="15">
      <c r="A30" s="211" t="s">
        <v>211</v>
      </c>
      <c r="B30" s="212"/>
      <c r="C30" s="212"/>
      <c r="D30" s="212"/>
      <c r="E30" s="212"/>
      <c r="F30" s="213"/>
    </row>
    <row r="31" spans="1:6" ht="28.5">
      <c r="A31" s="88">
        <v>600000</v>
      </c>
      <c r="B31" s="89" t="s">
        <v>90</v>
      </c>
      <c r="C31" s="135">
        <f>C32+C35</f>
        <v>0</v>
      </c>
      <c r="D31" s="135">
        <f>D32+D35</f>
        <v>-5000000</v>
      </c>
      <c r="E31" s="135">
        <f>E32+E35</f>
        <v>5000000</v>
      </c>
      <c r="F31" s="135">
        <f>F32+F35</f>
        <v>5000000</v>
      </c>
    </row>
    <row r="32" spans="1:6" s="82" customFormat="1" ht="45">
      <c r="A32" s="90">
        <v>601000</v>
      </c>
      <c r="B32" s="91" t="s">
        <v>101</v>
      </c>
      <c r="C32" s="136">
        <f>C33</f>
        <v>0</v>
      </c>
      <c r="D32" s="136">
        <f>D33</f>
        <v>0</v>
      </c>
      <c r="E32" s="136">
        <f>E33</f>
        <v>0</v>
      </c>
      <c r="F32" s="136">
        <f>F33</f>
        <v>0</v>
      </c>
    </row>
    <row r="33" spans="1:6" ht="30">
      <c r="A33" s="92">
        <v>601200</v>
      </c>
      <c r="B33" s="93" t="s">
        <v>102</v>
      </c>
      <c r="C33" s="135"/>
      <c r="D33" s="135"/>
      <c r="E33" s="135"/>
      <c r="F33" s="135"/>
    </row>
    <row r="34" spans="1:6" ht="15">
      <c r="A34" s="92">
        <v>601220</v>
      </c>
      <c r="B34" s="93" t="s">
        <v>103</v>
      </c>
      <c r="C34" s="135"/>
      <c r="D34" s="135"/>
      <c r="E34" s="135"/>
      <c r="F34" s="135"/>
    </row>
    <row r="35" spans="1:6" ht="15">
      <c r="A35" s="90">
        <v>602000</v>
      </c>
      <c r="B35" s="91" t="s">
        <v>91</v>
      </c>
      <c r="C35" s="135">
        <f>C36+C37</f>
        <v>0</v>
      </c>
      <c r="D35" s="135">
        <f>D36+D37</f>
        <v>-5000000</v>
      </c>
      <c r="E35" s="135">
        <f>E36+E37</f>
        <v>5000000</v>
      </c>
      <c r="F35" s="135">
        <f>F36+F37</f>
        <v>5000000</v>
      </c>
    </row>
    <row r="36" spans="1:6" ht="15">
      <c r="A36" s="92">
        <v>602100</v>
      </c>
      <c r="B36" s="93" t="s">
        <v>89</v>
      </c>
      <c r="C36" s="135">
        <f>E36</f>
        <v>0</v>
      </c>
      <c r="D36" s="135"/>
      <c r="E36" s="135"/>
      <c r="F36" s="135"/>
    </row>
    <row r="37" spans="1:6" ht="45">
      <c r="A37" s="92">
        <v>602400</v>
      </c>
      <c r="B37" s="93" t="s">
        <v>108</v>
      </c>
      <c r="C37" s="135">
        <f>SUM(D37:E37)</f>
        <v>0</v>
      </c>
      <c r="D37" s="135">
        <f>D28</f>
        <v>-5000000</v>
      </c>
      <c r="E37" s="135">
        <f>E28</f>
        <v>5000000</v>
      </c>
      <c r="F37" s="135">
        <f>E37</f>
        <v>5000000</v>
      </c>
    </row>
    <row r="38" spans="1:6" ht="15.75">
      <c r="A38" s="142" t="s">
        <v>212</v>
      </c>
      <c r="B38" s="87" t="s">
        <v>93</v>
      </c>
      <c r="C38" s="135">
        <f>C31</f>
        <v>0</v>
      </c>
      <c r="D38" s="135">
        <f>D31</f>
        <v>-5000000</v>
      </c>
      <c r="E38" s="135">
        <f>E31</f>
        <v>5000000</v>
      </c>
      <c r="F38" s="135">
        <f>F31</f>
        <v>5000000</v>
      </c>
    </row>
    <row r="39" spans="1:6" ht="13.5">
      <c r="A39" s="84"/>
      <c r="B39" s="84"/>
      <c r="C39" s="85"/>
      <c r="D39" s="84"/>
      <c r="E39" s="84"/>
      <c r="F39" s="84"/>
    </row>
    <row r="42" spans="1:6" ht="13.5">
      <c r="A42" s="201" t="s">
        <v>198</v>
      </c>
      <c r="B42" s="201"/>
      <c r="C42" s="201"/>
      <c r="D42" s="201"/>
      <c r="E42" s="201"/>
      <c r="F42" s="201"/>
    </row>
  </sheetData>
  <sheetProtection/>
  <mergeCells count="15">
    <mergeCell ref="A6:F6"/>
    <mergeCell ref="A7:F7"/>
    <mergeCell ref="A8:F8"/>
    <mergeCell ref="A16:F16"/>
    <mergeCell ref="A30:F30"/>
    <mergeCell ref="A42:F42"/>
    <mergeCell ref="C1:F1"/>
    <mergeCell ref="C2:F2"/>
    <mergeCell ref="C3:F3"/>
    <mergeCell ref="E13:F13"/>
    <mergeCell ref="D13:D14"/>
    <mergeCell ref="E12:F12"/>
    <mergeCell ref="A13:A14"/>
    <mergeCell ref="B13:B14"/>
    <mergeCell ref="C13:C14"/>
  </mergeCells>
  <printOptions/>
  <pageMargins left="1.299212598425197" right="0.5118110236220472" top="0.9448818897637796" bottom="0.5511811023622047" header="0.31496062992125984" footer="0.3149606299212598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PageLayoutView="0" workbookViewId="0" topLeftCell="A1">
      <selection activeCell="L3" sqref="L3:P4"/>
    </sheetView>
  </sheetViews>
  <sheetFormatPr defaultColWidth="11.7109375" defaultRowHeight="15"/>
  <cols>
    <col min="1" max="1" width="8.28125" style="4" customWidth="1"/>
    <col min="2" max="2" width="7.28125" style="4" customWidth="1"/>
    <col min="3" max="3" width="6.57421875" style="4" customWidth="1"/>
    <col min="4" max="4" width="27.00390625" style="4" customWidth="1"/>
    <col min="5" max="8" width="8.28125" style="4" customWidth="1"/>
    <col min="9" max="9" width="5.421875" style="4" customWidth="1"/>
    <col min="10" max="10" width="11.00390625" style="4" customWidth="1"/>
    <col min="11" max="11" width="8.00390625" style="4" customWidth="1"/>
    <col min="12" max="12" width="7.421875" style="4" customWidth="1"/>
    <col min="13" max="13" width="6.7109375" style="4" customWidth="1"/>
    <col min="14" max="14" width="4.8515625" style="4" customWidth="1"/>
    <col min="15" max="15" width="8.28125" style="4" customWidth="1"/>
    <col min="16" max="16" width="9.140625" style="4" customWidth="1"/>
    <col min="17" max="16384" width="11.7109375" style="4" customWidth="1"/>
  </cols>
  <sheetData>
    <row r="1" spans="15:16" ht="13.5" customHeight="1">
      <c r="O1" s="222" t="s">
        <v>46</v>
      </c>
      <c r="P1" s="222"/>
    </row>
    <row r="2" spans="12:16" ht="13.5" customHeight="1">
      <c r="L2" s="222" t="s">
        <v>243</v>
      </c>
      <c r="M2" s="222"/>
      <c r="N2" s="222"/>
      <c r="O2" s="222"/>
      <c r="P2" s="222"/>
    </row>
    <row r="3" spans="12:16" ht="13.5" customHeight="1">
      <c r="L3" s="222" t="s">
        <v>322</v>
      </c>
      <c r="M3" s="222"/>
      <c r="N3" s="222"/>
      <c r="O3" s="222"/>
      <c r="P3" s="222"/>
    </row>
    <row r="4" spans="12:16" ht="3.75" customHeight="1">
      <c r="L4" s="222"/>
      <c r="M4" s="222"/>
      <c r="N4" s="222"/>
      <c r="O4" s="222"/>
      <c r="P4" s="222"/>
    </row>
    <row r="5" spans="2:16" ht="14.25">
      <c r="B5" s="223" t="s">
        <v>104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</row>
    <row r="6" spans="2:16" ht="14.25">
      <c r="B6" s="223" t="s">
        <v>213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7" ht="2.25" customHeight="1"/>
    <row r="8" ht="13.5">
      <c r="P8" s="4" t="s">
        <v>203</v>
      </c>
    </row>
    <row r="9" spans="1:16" s="9" customFormat="1" ht="13.5" customHeight="1">
      <c r="A9" s="215" t="s">
        <v>217</v>
      </c>
      <c r="B9" s="215" t="s">
        <v>215</v>
      </c>
      <c r="C9" s="215" t="s">
        <v>216</v>
      </c>
      <c r="D9" s="196" t="s">
        <v>218</v>
      </c>
      <c r="E9" s="194" t="s">
        <v>29</v>
      </c>
      <c r="F9" s="195"/>
      <c r="G9" s="195"/>
      <c r="H9" s="195"/>
      <c r="I9" s="221"/>
      <c r="J9" s="194" t="s">
        <v>37</v>
      </c>
      <c r="K9" s="195"/>
      <c r="L9" s="195"/>
      <c r="M9" s="195"/>
      <c r="N9" s="195"/>
      <c r="O9" s="195"/>
      <c r="P9" s="196" t="s">
        <v>36</v>
      </c>
    </row>
    <row r="10" spans="1:16" s="9" customFormat="1" ht="12.75" customHeight="1">
      <c r="A10" s="216"/>
      <c r="B10" s="216"/>
      <c r="C10" s="216"/>
      <c r="D10" s="214"/>
      <c r="E10" s="215" t="s">
        <v>201</v>
      </c>
      <c r="F10" s="218" t="s">
        <v>34</v>
      </c>
      <c r="G10" s="194" t="s">
        <v>31</v>
      </c>
      <c r="H10" s="221"/>
      <c r="I10" s="218" t="s">
        <v>35</v>
      </c>
      <c r="J10" s="215" t="s">
        <v>201</v>
      </c>
      <c r="K10" s="215" t="s">
        <v>219</v>
      </c>
      <c r="L10" s="218" t="s">
        <v>34</v>
      </c>
      <c r="M10" s="194" t="s">
        <v>31</v>
      </c>
      <c r="N10" s="221"/>
      <c r="O10" s="218" t="s">
        <v>35</v>
      </c>
      <c r="P10" s="214"/>
    </row>
    <row r="11" spans="1:16" s="9" customFormat="1" ht="12.75" customHeight="1">
      <c r="A11" s="216"/>
      <c r="B11" s="216"/>
      <c r="C11" s="216"/>
      <c r="D11" s="214"/>
      <c r="E11" s="216"/>
      <c r="F11" s="219"/>
      <c r="G11" s="215" t="s">
        <v>32</v>
      </c>
      <c r="H11" s="215" t="s">
        <v>33</v>
      </c>
      <c r="I11" s="219"/>
      <c r="J11" s="216"/>
      <c r="K11" s="216"/>
      <c r="L11" s="219"/>
      <c r="M11" s="215" t="s">
        <v>32</v>
      </c>
      <c r="N11" s="215" t="s">
        <v>33</v>
      </c>
      <c r="O11" s="219"/>
      <c r="P11" s="214"/>
    </row>
    <row r="12" spans="1:16" s="9" customFormat="1" ht="85.5" customHeight="1">
      <c r="A12" s="217"/>
      <c r="B12" s="217"/>
      <c r="C12" s="217"/>
      <c r="D12" s="197"/>
      <c r="E12" s="217"/>
      <c r="F12" s="220"/>
      <c r="G12" s="217"/>
      <c r="H12" s="217"/>
      <c r="I12" s="220"/>
      <c r="J12" s="217"/>
      <c r="K12" s="217"/>
      <c r="L12" s="220"/>
      <c r="M12" s="217"/>
      <c r="N12" s="217"/>
      <c r="O12" s="220"/>
      <c r="P12" s="197"/>
    </row>
    <row r="13" spans="1:16" s="151" customFormat="1" ht="28.5" customHeight="1">
      <c r="A13" s="148" t="s">
        <v>250</v>
      </c>
      <c r="B13" s="149"/>
      <c r="C13" s="149"/>
      <c r="D13" s="149" t="s">
        <v>249</v>
      </c>
      <c r="E13" s="150">
        <f>E76</f>
        <v>37076060</v>
      </c>
      <c r="F13" s="150">
        <f aca="true" t="shared" si="0" ref="F13:P13">F76</f>
        <v>37076060</v>
      </c>
      <c r="G13" s="150">
        <f t="shared" si="0"/>
        <v>22114180</v>
      </c>
      <c r="H13" s="150">
        <f t="shared" si="0"/>
        <v>6258806</v>
      </c>
      <c r="I13" s="150">
        <f t="shared" si="0"/>
        <v>0</v>
      </c>
      <c r="J13" s="150">
        <f t="shared" si="0"/>
        <v>6315730</v>
      </c>
      <c r="K13" s="150">
        <f t="shared" si="0"/>
        <v>5000000</v>
      </c>
      <c r="L13" s="150">
        <f t="shared" si="0"/>
        <v>1315730</v>
      </c>
      <c r="M13" s="150">
        <f t="shared" si="0"/>
        <v>65230</v>
      </c>
      <c r="N13" s="150">
        <f t="shared" si="0"/>
        <v>0</v>
      </c>
      <c r="O13" s="150">
        <f t="shared" si="0"/>
        <v>5000000</v>
      </c>
      <c r="P13" s="150">
        <f t="shared" si="0"/>
        <v>43391790</v>
      </c>
    </row>
    <row r="14" spans="1:16" s="7" customFormat="1" ht="14.25">
      <c r="A14" s="110" t="s">
        <v>306</v>
      </c>
      <c r="B14" s="110" t="s">
        <v>114</v>
      </c>
      <c r="C14" s="110"/>
      <c r="D14" s="111" t="s">
        <v>38</v>
      </c>
      <c r="E14" s="143">
        <f>SUM(E15:E16)</f>
        <v>9452570</v>
      </c>
      <c r="F14" s="143">
        <f>SUM(F15:F16)</f>
        <v>9452570</v>
      </c>
      <c r="G14" s="143">
        <f aca="true" t="shared" si="1" ref="G14:P14">SUM(G15:G16)</f>
        <v>7967040</v>
      </c>
      <c r="H14" s="143">
        <f t="shared" si="1"/>
        <v>392520</v>
      </c>
      <c r="I14" s="143">
        <f t="shared" si="1"/>
        <v>0</v>
      </c>
      <c r="J14" s="143">
        <f t="shared" si="1"/>
        <v>1500000</v>
      </c>
      <c r="K14" s="143">
        <f t="shared" si="1"/>
        <v>1500000</v>
      </c>
      <c r="L14" s="143">
        <f t="shared" si="1"/>
        <v>0</v>
      </c>
      <c r="M14" s="143">
        <f t="shared" si="1"/>
        <v>0</v>
      </c>
      <c r="N14" s="143">
        <f t="shared" si="1"/>
        <v>0</v>
      </c>
      <c r="O14" s="143">
        <f t="shared" si="1"/>
        <v>1500000</v>
      </c>
      <c r="P14" s="143">
        <f t="shared" si="1"/>
        <v>10952570</v>
      </c>
    </row>
    <row r="15" spans="1:16" ht="89.25">
      <c r="A15" s="38" t="s">
        <v>251</v>
      </c>
      <c r="B15" s="38" t="s">
        <v>153</v>
      </c>
      <c r="C15" s="38" t="s">
        <v>105</v>
      </c>
      <c r="D15" s="121" t="s">
        <v>162</v>
      </c>
      <c r="E15" s="144">
        <f>F15</f>
        <v>9452570</v>
      </c>
      <c r="F15" s="144">
        <v>9452570</v>
      </c>
      <c r="G15" s="144">
        <v>7967040</v>
      </c>
      <c r="H15" s="144">
        <v>392520</v>
      </c>
      <c r="I15" s="144"/>
      <c r="J15" s="144">
        <f>O15</f>
        <v>1500000</v>
      </c>
      <c r="K15" s="144">
        <f>'додаток 5'!H30</f>
        <v>1500000</v>
      </c>
      <c r="L15" s="144"/>
      <c r="M15" s="144"/>
      <c r="N15" s="144"/>
      <c r="O15" s="144">
        <f>K15</f>
        <v>1500000</v>
      </c>
      <c r="P15" s="144">
        <f>E15+J15</f>
        <v>10952570</v>
      </c>
    </row>
    <row r="16" spans="1:16" ht="25.5" hidden="1">
      <c r="A16" s="38"/>
      <c r="B16" s="38" t="s">
        <v>118</v>
      </c>
      <c r="C16" s="38" t="s">
        <v>131</v>
      </c>
      <c r="D16" s="121" t="s">
        <v>163</v>
      </c>
      <c r="E16" s="144">
        <f>F16</f>
        <v>0</v>
      </c>
      <c r="F16" s="144"/>
      <c r="G16" s="144"/>
      <c r="H16" s="144"/>
      <c r="I16" s="144"/>
      <c r="J16" s="144">
        <f>O16</f>
        <v>0</v>
      </c>
      <c r="K16" s="144"/>
      <c r="L16" s="144"/>
      <c r="M16" s="144"/>
      <c r="N16" s="144"/>
      <c r="O16" s="144"/>
      <c r="P16" s="144">
        <f>E16+J16</f>
        <v>0</v>
      </c>
    </row>
    <row r="17" spans="1:16" ht="4.5" customHeight="1">
      <c r="A17" s="38"/>
      <c r="B17" s="38"/>
      <c r="C17" s="38"/>
      <c r="D17" s="18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s="7" customFormat="1" ht="14.25">
      <c r="A18" s="110" t="s">
        <v>305</v>
      </c>
      <c r="B18" s="110" t="s">
        <v>115</v>
      </c>
      <c r="C18" s="110"/>
      <c r="D18" s="111" t="s">
        <v>39</v>
      </c>
      <c r="E18" s="143">
        <f>E19</f>
        <v>16595920</v>
      </c>
      <c r="F18" s="143">
        <f>F19</f>
        <v>16595920</v>
      </c>
      <c r="G18" s="143">
        <f aca="true" t="shared" si="2" ref="G18:P18">G19</f>
        <v>12257350</v>
      </c>
      <c r="H18" s="143">
        <f t="shared" si="2"/>
        <v>3760346</v>
      </c>
      <c r="I18" s="143"/>
      <c r="J18" s="143">
        <f t="shared" si="2"/>
        <v>1190000</v>
      </c>
      <c r="K18" s="143">
        <f t="shared" si="2"/>
        <v>0</v>
      </c>
      <c r="L18" s="143">
        <f t="shared" si="2"/>
        <v>1190000</v>
      </c>
      <c r="M18" s="143">
        <f t="shared" si="2"/>
        <v>0</v>
      </c>
      <c r="N18" s="143">
        <f t="shared" si="2"/>
        <v>0</v>
      </c>
      <c r="O18" s="143">
        <f t="shared" si="2"/>
        <v>0</v>
      </c>
      <c r="P18" s="143">
        <f t="shared" si="2"/>
        <v>17785920</v>
      </c>
    </row>
    <row r="19" spans="1:16" ht="13.5">
      <c r="A19" s="38" t="s">
        <v>252</v>
      </c>
      <c r="B19" s="38" t="s">
        <v>133</v>
      </c>
      <c r="C19" s="38" t="s">
        <v>110</v>
      </c>
      <c r="D19" s="18" t="s">
        <v>164</v>
      </c>
      <c r="E19" s="144">
        <f>F19</f>
        <v>16595920</v>
      </c>
      <c r="F19" s="144">
        <v>16595920</v>
      </c>
      <c r="G19" s="144">
        <v>12257350</v>
      </c>
      <c r="H19" s="144">
        <v>3760346</v>
      </c>
      <c r="I19" s="144"/>
      <c r="J19" s="144">
        <f>L19+O19</f>
        <v>1190000</v>
      </c>
      <c r="K19" s="144">
        <f>'додаток 5'!H16</f>
        <v>0</v>
      </c>
      <c r="L19" s="144">
        <v>1190000</v>
      </c>
      <c r="M19" s="144"/>
      <c r="N19" s="144"/>
      <c r="O19" s="144">
        <f>K19</f>
        <v>0</v>
      </c>
      <c r="P19" s="144">
        <f>E19+J19</f>
        <v>17785920</v>
      </c>
    </row>
    <row r="20" spans="1:16" ht="5.25" customHeight="1">
      <c r="A20" s="38"/>
      <c r="B20" s="38"/>
      <c r="C20" s="38"/>
      <c r="D20" s="18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s="7" customFormat="1" ht="24">
      <c r="A21" s="110" t="s">
        <v>307</v>
      </c>
      <c r="B21" s="110" t="s">
        <v>147</v>
      </c>
      <c r="C21" s="110"/>
      <c r="D21" s="111" t="s">
        <v>40</v>
      </c>
      <c r="E21" s="143">
        <f>SUM(E22:E24)</f>
        <v>300230</v>
      </c>
      <c r="F21" s="143">
        <f>SUM(F22:F24)</f>
        <v>300230</v>
      </c>
      <c r="G21" s="143">
        <f>SUM(G22:G24)</f>
        <v>65230</v>
      </c>
      <c r="H21" s="143">
        <f>SUM(H22:H24)</f>
        <v>0</v>
      </c>
      <c r="I21" s="143"/>
      <c r="J21" s="143">
        <f>SUM(J22:J24)</f>
        <v>65230</v>
      </c>
      <c r="K21" s="143"/>
      <c r="L21" s="143">
        <f>SUM(L22:L24)</f>
        <v>65230</v>
      </c>
      <c r="M21" s="143">
        <f>SUM(M22:M24)</f>
        <v>65230</v>
      </c>
      <c r="N21" s="143">
        <f>SUM(N22:N24)</f>
        <v>0</v>
      </c>
      <c r="O21" s="143">
        <f>SUM(O22:O24)</f>
        <v>0</v>
      </c>
      <c r="P21" s="145">
        <f>E21+J21</f>
        <v>365460</v>
      </c>
    </row>
    <row r="22" spans="1:16" ht="60" customHeight="1">
      <c r="A22" s="38" t="s">
        <v>253</v>
      </c>
      <c r="B22" s="38" t="s">
        <v>165</v>
      </c>
      <c r="C22" s="38" t="s">
        <v>134</v>
      </c>
      <c r="D22" s="18" t="s">
        <v>135</v>
      </c>
      <c r="E22" s="144">
        <f>F22</f>
        <v>40000</v>
      </c>
      <c r="F22" s="144">
        <v>40000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>
        <f>E22+J22</f>
        <v>40000</v>
      </c>
    </row>
    <row r="23" spans="1:16" ht="25.5" customHeight="1">
      <c r="A23" s="38" t="s">
        <v>254</v>
      </c>
      <c r="B23" s="38" t="s">
        <v>191</v>
      </c>
      <c r="C23" s="38" t="s">
        <v>132</v>
      </c>
      <c r="D23" s="18" t="s">
        <v>126</v>
      </c>
      <c r="E23" s="144">
        <f>F23</f>
        <v>65230</v>
      </c>
      <c r="F23" s="144">
        <v>65230</v>
      </c>
      <c r="G23" s="144">
        <v>65230</v>
      </c>
      <c r="H23" s="144"/>
      <c r="I23" s="144"/>
      <c r="J23" s="144">
        <f>L23</f>
        <v>65230</v>
      </c>
      <c r="K23" s="144"/>
      <c r="L23" s="144">
        <v>65230</v>
      </c>
      <c r="M23" s="144">
        <v>65230</v>
      </c>
      <c r="N23" s="144"/>
      <c r="O23" s="144"/>
      <c r="P23" s="144">
        <f>E23+J23</f>
        <v>130460</v>
      </c>
    </row>
    <row r="24" spans="1:16" ht="22.5">
      <c r="A24" s="38" t="s">
        <v>255</v>
      </c>
      <c r="B24" s="38" t="s">
        <v>192</v>
      </c>
      <c r="C24" s="38" t="s">
        <v>111</v>
      </c>
      <c r="D24" s="18" t="s">
        <v>193</v>
      </c>
      <c r="E24" s="144">
        <f>F24</f>
        <v>195000</v>
      </c>
      <c r="F24" s="144">
        <v>195000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>
        <f>E24+J24</f>
        <v>195000</v>
      </c>
    </row>
    <row r="25" spans="1:16" ht="3.75" customHeight="1">
      <c r="A25" s="38"/>
      <c r="B25" s="38"/>
      <c r="C25" s="38"/>
      <c r="D25" s="18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s="7" customFormat="1" ht="14.25">
      <c r="A26" s="110" t="s">
        <v>308</v>
      </c>
      <c r="B26" s="110" t="s">
        <v>148</v>
      </c>
      <c r="C26" s="110"/>
      <c r="D26" s="111" t="s">
        <v>166</v>
      </c>
      <c r="E26" s="143">
        <f>E27+E28</f>
        <v>3016200</v>
      </c>
      <c r="F26" s="143">
        <f aca="true" t="shared" si="3" ref="F26:P26">F27+F28</f>
        <v>3016200</v>
      </c>
      <c r="G26" s="143">
        <f t="shared" si="3"/>
        <v>1824560</v>
      </c>
      <c r="H26" s="143">
        <f t="shared" si="3"/>
        <v>342300</v>
      </c>
      <c r="I26" s="143">
        <f t="shared" si="3"/>
        <v>0</v>
      </c>
      <c r="J26" s="143">
        <f t="shared" si="3"/>
        <v>0</v>
      </c>
      <c r="K26" s="143">
        <f t="shared" si="3"/>
        <v>0</v>
      </c>
      <c r="L26" s="143">
        <f t="shared" si="3"/>
        <v>0</v>
      </c>
      <c r="M26" s="143">
        <f t="shared" si="3"/>
        <v>0</v>
      </c>
      <c r="N26" s="143">
        <f t="shared" si="3"/>
        <v>0</v>
      </c>
      <c r="O26" s="143">
        <f t="shared" si="3"/>
        <v>0</v>
      </c>
      <c r="P26" s="143">
        <f t="shared" si="3"/>
        <v>3016200</v>
      </c>
    </row>
    <row r="27" spans="1:16" ht="33.75">
      <c r="A27" s="38" t="s">
        <v>256</v>
      </c>
      <c r="B27" s="38" t="s">
        <v>167</v>
      </c>
      <c r="C27" s="38" t="s">
        <v>113</v>
      </c>
      <c r="D27" s="18" t="s">
        <v>168</v>
      </c>
      <c r="E27" s="144">
        <f>F27</f>
        <v>2386200</v>
      </c>
      <c r="F27" s="144">
        <v>2386200</v>
      </c>
      <c r="G27" s="144">
        <v>1824560</v>
      </c>
      <c r="H27" s="144">
        <v>342300</v>
      </c>
      <c r="I27" s="144"/>
      <c r="J27" s="144">
        <f>O27</f>
        <v>0</v>
      </c>
      <c r="K27" s="144"/>
      <c r="L27" s="144"/>
      <c r="M27" s="144"/>
      <c r="N27" s="144"/>
      <c r="O27" s="144"/>
      <c r="P27" s="144">
        <f>E27+J27</f>
        <v>2386200</v>
      </c>
    </row>
    <row r="28" spans="1:16" ht="17.25" customHeight="1">
      <c r="A28" s="38" t="s">
        <v>257</v>
      </c>
      <c r="B28" s="38" t="s">
        <v>220</v>
      </c>
      <c r="C28" s="38" t="s">
        <v>224</v>
      </c>
      <c r="D28" s="18" t="s">
        <v>221</v>
      </c>
      <c r="E28" s="144">
        <f>F28</f>
        <v>630000</v>
      </c>
      <c r="F28" s="144">
        <v>630000</v>
      </c>
      <c r="G28" s="144"/>
      <c r="H28" s="144"/>
      <c r="I28" s="144"/>
      <c r="J28" s="144">
        <f>O28</f>
        <v>0</v>
      </c>
      <c r="K28" s="144"/>
      <c r="L28" s="144"/>
      <c r="M28" s="144"/>
      <c r="N28" s="144"/>
      <c r="O28" s="144"/>
      <c r="P28" s="144">
        <f>E28+J28</f>
        <v>630000</v>
      </c>
    </row>
    <row r="29" spans="1:16" ht="5.25" customHeight="1">
      <c r="A29" s="38"/>
      <c r="B29" s="38"/>
      <c r="C29" s="38"/>
      <c r="D29" s="18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</row>
    <row r="30" spans="1:16" s="7" customFormat="1" ht="14.25">
      <c r="A30" s="110" t="s">
        <v>309</v>
      </c>
      <c r="B30" s="110" t="s">
        <v>226</v>
      </c>
      <c r="C30" s="110"/>
      <c r="D30" s="111" t="s">
        <v>227</v>
      </c>
      <c r="E30" s="143">
        <f>E31</f>
        <v>100000</v>
      </c>
      <c r="F30" s="143">
        <f>F31</f>
        <v>100000</v>
      </c>
      <c r="G30" s="143">
        <f aca="true" t="shared" si="4" ref="G30:P30">G31</f>
        <v>0</v>
      </c>
      <c r="H30" s="143">
        <f t="shared" si="4"/>
        <v>0</v>
      </c>
      <c r="I30" s="143"/>
      <c r="J30" s="143">
        <f t="shared" si="4"/>
        <v>0</v>
      </c>
      <c r="K30" s="143"/>
      <c r="L30" s="143">
        <f t="shared" si="4"/>
        <v>0</v>
      </c>
      <c r="M30" s="143">
        <f t="shared" si="4"/>
        <v>0</v>
      </c>
      <c r="N30" s="143">
        <f t="shared" si="4"/>
        <v>0</v>
      </c>
      <c r="O30" s="143">
        <f t="shared" si="4"/>
        <v>0</v>
      </c>
      <c r="P30" s="143">
        <f t="shared" si="4"/>
        <v>100000</v>
      </c>
    </row>
    <row r="31" spans="1:16" ht="48" customHeight="1">
      <c r="A31" s="38" t="s">
        <v>258</v>
      </c>
      <c r="B31" s="38" t="s">
        <v>222</v>
      </c>
      <c r="C31" s="38" t="s">
        <v>225</v>
      </c>
      <c r="D31" s="18" t="s">
        <v>223</v>
      </c>
      <c r="E31" s="144">
        <f>F31</f>
        <v>100000</v>
      </c>
      <c r="F31" s="144">
        <v>100000</v>
      </c>
      <c r="G31" s="144"/>
      <c r="H31" s="144"/>
      <c r="I31" s="144"/>
      <c r="J31" s="144">
        <f>L31+K31</f>
        <v>0</v>
      </c>
      <c r="K31" s="144"/>
      <c r="L31" s="144"/>
      <c r="M31" s="144"/>
      <c r="N31" s="144"/>
      <c r="O31" s="144"/>
      <c r="P31" s="144">
        <f>E31+J31</f>
        <v>100000</v>
      </c>
    </row>
    <row r="32" spans="1:16" ht="4.5" customHeight="1">
      <c r="A32" s="38"/>
      <c r="B32" s="38"/>
      <c r="C32" s="38"/>
      <c r="D32" s="1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</row>
    <row r="33" spans="1:16" s="7" customFormat="1" ht="14.25">
      <c r="A33" s="110" t="s">
        <v>310</v>
      </c>
      <c r="B33" s="110" t="s">
        <v>149</v>
      </c>
      <c r="C33" s="110"/>
      <c r="D33" s="111" t="s">
        <v>41</v>
      </c>
      <c r="E33" s="143">
        <f>SUM(E34:E39)</f>
        <v>4953640</v>
      </c>
      <c r="F33" s="143">
        <f aca="true" t="shared" si="5" ref="F33:P33">SUM(F34:F39)</f>
        <v>4953640</v>
      </c>
      <c r="G33" s="143">
        <f t="shared" si="5"/>
        <v>0</v>
      </c>
      <c r="H33" s="143">
        <f t="shared" si="5"/>
        <v>1763640</v>
      </c>
      <c r="I33" s="143">
        <f t="shared" si="5"/>
        <v>0</v>
      </c>
      <c r="J33" s="143">
        <f t="shared" si="5"/>
        <v>200000</v>
      </c>
      <c r="K33" s="143">
        <f t="shared" si="5"/>
        <v>200000</v>
      </c>
      <c r="L33" s="143">
        <f t="shared" si="5"/>
        <v>0</v>
      </c>
      <c r="M33" s="143">
        <f t="shared" si="5"/>
        <v>0</v>
      </c>
      <c r="N33" s="143">
        <f t="shared" si="5"/>
        <v>0</v>
      </c>
      <c r="O33" s="143">
        <f t="shared" si="5"/>
        <v>200000</v>
      </c>
      <c r="P33" s="143">
        <f t="shared" si="5"/>
        <v>5153640</v>
      </c>
    </row>
    <row r="34" spans="1:16" ht="22.5" hidden="1">
      <c r="A34" s="38"/>
      <c r="B34" s="38" t="s">
        <v>169</v>
      </c>
      <c r="C34" s="38" t="s">
        <v>112</v>
      </c>
      <c r="D34" s="18" t="s">
        <v>170</v>
      </c>
      <c r="E34" s="144">
        <f aca="true" t="shared" si="6" ref="E34:E39">F34</f>
        <v>0</v>
      </c>
      <c r="F34" s="144"/>
      <c r="G34" s="144"/>
      <c r="H34" s="144"/>
      <c r="I34" s="144"/>
      <c r="J34" s="144">
        <f>L34</f>
        <v>0</v>
      </c>
      <c r="K34" s="144"/>
      <c r="L34" s="144"/>
      <c r="M34" s="144"/>
      <c r="N34" s="144"/>
      <c r="O34" s="144"/>
      <c r="P34" s="144">
        <f aca="true" t="shared" si="7" ref="P34:P39">E34+J34</f>
        <v>0</v>
      </c>
    </row>
    <row r="35" spans="1:16" ht="45" hidden="1">
      <c r="A35" s="38"/>
      <c r="B35" s="38" t="s">
        <v>171</v>
      </c>
      <c r="C35" s="38" t="s">
        <v>130</v>
      </c>
      <c r="D35" s="18" t="s">
        <v>172</v>
      </c>
      <c r="E35" s="144">
        <f t="shared" si="6"/>
        <v>0</v>
      </c>
      <c r="F35" s="144"/>
      <c r="G35" s="144"/>
      <c r="H35" s="144"/>
      <c r="I35" s="144"/>
      <c r="J35" s="144">
        <f>L35</f>
        <v>0</v>
      </c>
      <c r="K35" s="144"/>
      <c r="L35" s="144"/>
      <c r="M35" s="144"/>
      <c r="N35" s="144"/>
      <c r="O35" s="144"/>
      <c r="P35" s="144">
        <f t="shared" si="7"/>
        <v>0</v>
      </c>
    </row>
    <row r="36" spans="1:16" ht="22.5">
      <c r="A36" s="38" t="s">
        <v>259</v>
      </c>
      <c r="B36" s="38" t="s">
        <v>173</v>
      </c>
      <c r="C36" s="38" t="s">
        <v>112</v>
      </c>
      <c r="D36" s="18" t="s">
        <v>158</v>
      </c>
      <c r="E36" s="144">
        <f t="shared" si="6"/>
        <v>4953640</v>
      </c>
      <c r="F36" s="144">
        <v>4953640</v>
      </c>
      <c r="G36" s="144"/>
      <c r="H36" s="144">
        <v>1763640</v>
      </c>
      <c r="I36" s="144"/>
      <c r="J36" s="144">
        <f>L36+K36</f>
        <v>200000</v>
      </c>
      <c r="K36" s="144">
        <f>'додаток 5'!H27</f>
        <v>200000</v>
      </c>
      <c r="L36" s="144"/>
      <c r="M36" s="144"/>
      <c r="N36" s="144"/>
      <c r="O36" s="144">
        <f>K36</f>
        <v>200000</v>
      </c>
      <c r="P36" s="144">
        <f t="shared" si="7"/>
        <v>5153640</v>
      </c>
    </row>
    <row r="37" spans="1:16" ht="24" customHeight="1" hidden="1">
      <c r="A37" s="38"/>
      <c r="B37" s="38"/>
      <c r="C37" s="38"/>
      <c r="D37" s="18"/>
      <c r="E37" s="144">
        <f t="shared" si="6"/>
        <v>0</v>
      </c>
      <c r="F37" s="144"/>
      <c r="G37" s="144"/>
      <c r="H37" s="144"/>
      <c r="I37" s="144"/>
      <c r="J37" s="144">
        <f>L37</f>
        <v>0</v>
      </c>
      <c r="K37" s="144"/>
      <c r="L37" s="144"/>
      <c r="M37" s="144"/>
      <c r="N37" s="144"/>
      <c r="O37" s="144"/>
      <c r="P37" s="144">
        <f t="shared" si="7"/>
        <v>0</v>
      </c>
    </row>
    <row r="38" spans="1:16" ht="13.5" hidden="1">
      <c r="A38" s="38"/>
      <c r="B38" s="38"/>
      <c r="C38" s="38"/>
      <c r="D38" s="18"/>
      <c r="E38" s="144">
        <f t="shared" si="6"/>
        <v>0</v>
      </c>
      <c r="F38" s="144"/>
      <c r="G38" s="144"/>
      <c r="H38" s="144"/>
      <c r="I38" s="144"/>
      <c r="J38" s="144">
        <f>L38</f>
        <v>0</v>
      </c>
      <c r="K38" s="144"/>
      <c r="L38" s="144"/>
      <c r="M38" s="144"/>
      <c r="N38" s="144"/>
      <c r="O38" s="144"/>
      <c r="P38" s="144">
        <f t="shared" si="7"/>
        <v>0</v>
      </c>
    </row>
    <row r="39" spans="1:16" ht="13.5" hidden="1">
      <c r="A39" s="38"/>
      <c r="B39" s="38"/>
      <c r="C39" s="38"/>
      <c r="D39" s="18"/>
      <c r="E39" s="144">
        <f t="shared" si="6"/>
        <v>0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>
        <f t="shared" si="7"/>
        <v>0</v>
      </c>
    </row>
    <row r="40" spans="1:16" ht="3" customHeight="1">
      <c r="A40" s="38"/>
      <c r="B40" s="38"/>
      <c r="C40" s="38"/>
      <c r="D40" s="18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</row>
    <row r="41" spans="1:16" s="7" customFormat="1" ht="16.5">
      <c r="A41" s="110" t="s">
        <v>311</v>
      </c>
      <c r="B41" s="110" t="s">
        <v>174</v>
      </c>
      <c r="C41" s="110"/>
      <c r="D41" s="111" t="s">
        <v>175</v>
      </c>
      <c r="E41" s="143">
        <f>E42</f>
        <v>800000</v>
      </c>
      <c r="F41" s="143">
        <f>F42</f>
        <v>800000</v>
      </c>
      <c r="G41" s="143">
        <f aca="true" t="shared" si="8" ref="G41:P41">G42</f>
        <v>0</v>
      </c>
      <c r="H41" s="143">
        <f t="shared" si="8"/>
        <v>0</v>
      </c>
      <c r="I41" s="143"/>
      <c r="J41" s="143">
        <f t="shared" si="8"/>
        <v>0</v>
      </c>
      <c r="K41" s="143"/>
      <c r="L41" s="143">
        <f t="shared" si="8"/>
        <v>0</v>
      </c>
      <c r="M41" s="143">
        <f t="shared" si="8"/>
        <v>0</v>
      </c>
      <c r="N41" s="143">
        <f t="shared" si="8"/>
        <v>0</v>
      </c>
      <c r="O41" s="143">
        <f t="shared" si="8"/>
        <v>0</v>
      </c>
      <c r="P41" s="143">
        <f t="shared" si="8"/>
        <v>800000</v>
      </c>
    </row>
    <row r="42" spans="1:16" ht="13.5">
      <c r="A42" s="38" t="s">
        <v>260</v>
      </c>
      <c r="B42" s="38" t="s">
        <v>176</v>
      </c>
      <c r="C42" s="38" t="s">
        <v>138</v>
      </c>
      <c r="D42" s="18" t="s">
        <v>177</v>
      </c>
      <c r="E42" s="144">
        <f>F42</f>
        <v>800000</v>
      </c>
      <c r="F42" s="144">
        <v>800000</v>
      </c>
      <c r="G42" s="144"/>
      <c r="H42" s="144"/>
      <c r="I42" s="144"/>
      <c r="J42" s="144"/>
      <c r="K42" s="144"/>
      <c r="L42" s="144"/>
      <c r="M42" s="144"/>
      <c r="N42" s="144"/>
      <c r="O42" s="144"/>
      <c r="P42" s="144">
        <f>E42+J42</f>
        <v>800000</v>
      </c>
    </row>
    <row r="43" spans="1:16" ht="3.75" customHeight="1">
      <c r="A43" s="38"/>
      <c r="B43" s="38"/>
      <c r="C43" s="38"/>
      <c r="D43" s="18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1:16" s="7" customFormat="1" ht="14.25">
      <c r="A44" s="110" t="s">
        <v>312</v>
      </c>
      <c r="B44" s="110" t="s">
        <v>178</v>
      </c>
      <c r="C44" s="110"/>
      <c r="D44" s="111" t="s">
        <v>179</v>
      </c>
      <c r="E44" s="143">
        <f>E46+E45</f>
        <v>0</v>
      </c>
      <c r="F44" s="143">
        <f aca="true" t="shared" si="9" ref="F44:P44">F46+F45</f>
        <v>0</v>
      </c>
      <c r="G44" s="143">
        <f t="shared" si="9"/>
        <v>0</v>
      </c>
      <c r="H44" s="143">
        <f t="shared" si="9"/>
        <v>0</v>
      </c>
      <c r="I44" s="143">
        <f t="shared" si="9"/>
        <v>0</v>
      </c>
      <c r="J44" s="143">
        <f t="shared" si="9"/>
        <v>2300000</v>
      </c>
      <c r="K44" s="143">
        <f t="shared" si="9"/>
        <v>2300000</v>
      </c>
      <c r="L44" s="143">
        <f t="shared" si="9"/>
        <v>0</v>
      </c>
      <c r="M44" s="143">
        <f t="shared" si="9"/>
        <v>0</v>
      </c>
      <c r="N44" s="143">
        <f t="shared" si="9"/>
        <v>0</v>
      </c>
      <c r="O44" s="143">
        <f t="shared" si="9"/>
        <v>2300000</v>
      </c>
      <c r="P44" s="143">
        <f t="shared" si="9"/>
        <v>2300000</v>
      </c>
    </row>
    <row r="45" spans="1:16" s="125" customFormat="1" ht="22.5">
      <c r="A45" s="123" t="s">
        <v>262</v>
      </c>
      <c r="B45" s="123" t="s">
        <v>263</v>
      </c>
      <c r="C45" s="123" t="s">
        <v>156</v>
      </c>
      <c r="D45" s="18" t="s">
        <v>261</v>
      </c>
      <c r="E45" s="144">
        <f>F45</f>
        <v>0</v>
      </c>
      <c r="F45" s="146"/>
      <c r="G45" s="146"/>
      <c r="H45" s="146"/>
      <c r="I45" s="146"/>
      <c r="J45" s="144">
        <f>L45+O45</f>
        <v>300000</v>
      </c>
      <c r="K45" s="146">
        <f>'додаток 5'!H18</f>
        <v>300000</v>
      </c>
      <c r="L45" s="146"/>
      <c r="M45" s="146"/>
      <c r="N45" s="146"/>
      <c r="O45" s="146">
        <f>K45</f>
        <v>300000</v>
      </c>
      <c r="P45" s="144">
        <f>E45+J45</f>
        <v>300000</v>
      </c>
    </row>
    <row r="46" spans="1:16" ht="33.75">
      <c r="A46" s="38" t="s">
        <v>264</v>
      </c>
      <c r="B46" s="51">
        <v>7330</v>
      </c>
      <c r="C46" s="38" t="s">
        <v>156</v>
      </c>
      <c r="D46" s="18" t="s">
        <v>180</v>
      </c>
      <c r="E46" s="144">
        <f>F46</f>
        <v>0</v>
      </c>
      <c r="F46" s="144"/>
      <c r="G46" s="144"/>
      <c r="H46" s="144"/>
      <c r="I46" s="144"/>
      <c r="J46" s="144">
        <f>L46+O46</f>
        <v>2000000</v>
      </c>
      <c r="K46" s="144">
        <f>'додаток 5'!H21+'додаток 5'!H37</f>
        <v>2000000</v>
      </c>
      <c r="L46" s="144"/>
      <c r="M46" s="144"/>
      <c r="N46" s="144"/>
      <c r="O46" s="144">
        <f>K46</f>
        <v>2000000</v>
      </c>
      <c r="P46" s="144">
        <f>E46+J46</f>
        <v>2000000</v>
      </c>
    </row>
    <row r="47" spans="1:16" ht="3" customHeight="1">
      <c r="A47" s="38"/>
      <c r="B47" s="51"/>
      <c r="C47" s="38"/>
      <c r="D47" s="18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s="7" customFormat="1" ht="24">
      <c r="A48" s="110" t="s">
        <v>313</v>
      </c>
      <c r="B48" s="112">
        <v>7400</v>
      </c>
      <c r="C48" s="110"/>
      <c r="D48" s="111" t="s">
        <v>181</v>
      </c>
      <c r="E48" s="143">
        <f>SUM(E49:E50)</f>
        <v>1250000</v>
      </c>
      <c r="F48" s="143">
        <f aca="true" t="shared" si="10" ref="F48:P48">SUM(F49:F50)</f>
        <v>1250000</v>
      </c>
      <c r="G48" s="143">
        <f t="shared" si="10"/>
        <v>0</v>
      </c>
      <c r="H48" s="143">
        <f t="shared" si="10"/>
        <v>0</v>
      </c>
      <c r="I48" s="143">
        <f t="shared" si="10"/>
        <v>0</v>
      </c>
      <c r="J48" s="143">
        <f t="shared" si="10"/>
        <v>1000000</v>
      </c>
      <c r="K48" s="143">
        <f t="shared" si="10"/>
        <v>1000000</v>
      </c>
      <c r="L48" s="143">
        <f t="shared" si="10"/>
        <v>0</v>
      </c>
      <c r="M48" s="143">
        <f t="shared" si="10"/>
        <v>0</v>
      </c>
      <c r="N48" s="143">
        <f t="shared" si="10"/>
        <v>0</v>
      </c>
      <c r="O48" s="143">
        <f t="shared" si="10"/>
        <v>1000000</v>
      </c>
      <c r="P48" s="143">
        <f t="shared" si="10"/>
        <v>2250000</v>
      </c>
    </row>
    <row r="49" spans="1:16" s="125" customFormat="1" ht="22.5">
      <c r="A49" s="123" t="s">
        <v>265</v>
      </c>
      <c r="B49" s="122">
        <v>7413</v>
      </c>
      <c r="C49" s="123" t="s">
        <v>116</v>
      </c>
      <c r="D49" s="124" t="s">
        <v>56</v>
      </c>
      <c r="E49" s="144">
        <f>F49</f>
        <v>200000</v>
      </c>
      <c r="F49" s="146">
        <v>200000</v>
      </c>
      <c r="G49" s="146"/>
      <c r="H49" s="146"/>
      <c r="I49" s="146"/>
      <c r="J49" s="144">
        <f>L49+O49</f>
        <v>0</v>
      </c>
      <c r="K49" s="144"/>
      <c r="L49" s="146"/>
      <c r="M49" s="146"/>
      <c r="N49" s="146"/>
      <c r="O49" s="144"/>
      <c r="P49" s="144">
        <f>E49+J49</f>
        <v>200000</v>
      </c>
    </row>
    <row r="50" spans="1:16" ht="33.75">
      <c r="A50" s="38" t="s">
        <v>266</v>
      </c>
      <c r="B50" s="51">
        <v>7461</v>
      </c>
      <c r="C50" s="38" t="s">
        <v>139</v>
      </c>
      <c r="D50" s="18" t="s">
        <v>182</v>
      </c>
      <c r="E50" s="144">
        <f>F50</f>
        <v>1050000</v>
      </c>
      <c r="F50" s="144">
        <v>1050000</v>
      </c>
      <c r="G50" s="144"/>
      <c r="H50" s="144"/>
      <c r="I50" s="144"/>
      <c r="J50" s="144">
        <f>L50+O50</f>
        <v>1000000</v>
      </c>
      <c r="K50" s="144">
        <f>'додаток 5'!H33</f>
        <v>1000000</v>
      </c>
      <c r="L50" s="144"/>
      <c r="M50" s="144"/>
      <c r="N50" s="144"/>
      <c r="O50" s="144">
        <f>K50</f>
        <v>1000000</v>
      </c>
      <c r="P50" s="144">
        <f>E50+J50</f>
        <v>2050000</v>
      </c>
    </row>
    <row r="51" spans="1:16" ht="4.5" customHeight="1">
      <c r="A51" s="38"/>
      <c r="B51" s="51"/>
      <c r="C51" s="38"/>
      <c r="D51" s="18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</row>
    <row r="52" spans="1:16" s="7" customFormat="1" ht="24">
      <c r="A52" s="110" t="s">
        <v>314</v>
      </c>
      <c r="B52" s="112">
        <v>7600</v>
      </c>
      <c r="C52" s="110"/>
      <c r="D52" s="111" t="s">
        <v>183</v>
      </c>
      <c r="E52" s="143">
        <f>E54+E53</f>
        <v>511100</v>
      </c>
      <c r="F52" s="143">
        <f aca="true" t="shared" si="11" ref="F52:P52">F54+F53</f>
        <v>511100</v>
      </c>
      <c r="G52" s="143">
        <f t="shared" si="11"/>
        <v>0</v>
      </c>
      <c r="H52" s="143">
        <f t="shared" si="11"/>
        <v>0</v>
      </c>
      <c r="I52" s="143">
        <f t="shared" si="11"/>
        <v>0</v>
      </c>
      <c r="J52" s="143">
        <f t="shared" si="11"/>
        <v>0</v>
      </c>
      <c r="K52" s="143">
        <f t="shared" si="11"/>
        <v>0</v>
      </c>
      <c r="L52" s="143">
        <f t="shared" si="11"/>
        <v>0</v>
      </c>
      <c r="M52" s="143">
        <f t="shared" si="11"/>
        <v>0</v>
      </c>
      <c r="N52" s="143">
        <f t="shared" si="11"/>
        <v>0</v>
      </c>
      <c r="O52" s="143">
        <f t="shared" si="11"/>
        <v>0</v>
      </c>
      <c r="P52" s="143">
        <f t="shared" si="11"/>
        <v>511100</v>
      </c>
    </row>
    <row r="53" spans="1:16" s="125" customFormat="1" ht="13.5">
      <c r="A53" s="123" t="s">
        <v>269</v>
      </c>
      <c r="B53" s="122">
        <v>7640</v>
      </c>
      <c r="C53" s="123" t="s">
        <v>267</v>
      </c>
      <c r="D53" s="124" t="s">
        <v>268</v>
      </c>
      <c r="E53" s="144">
        <f>F53</f>
        <v>500000</v>
      </c>
      <c r="F53" s="146">
        <v>500000</v>
      </c>
      <c r="G53" s="146"/>
      <c r="H53" s="146"/>
      <c r="I53" s="146"/>
      <c r="J53" s="146"/>
      <c r="K53" s="146"/>
      <c r="L53" s="146"/>
      <c r="M53" s="146"/>
      <c r="N53" s="146"/>
      <c r="O53" s="146"/>
      <c r="P53" s="144">
        <f>E53+J53</f>
        <v>500000</v>
      </c>
    </row>
    <row r="54" spans="1:16" ht="22.5">
      <c r="A54" s="38" t="s">
        <v>270</v>
      </c>
      <c r="B54" s="51">
        <v>7680</v>
      </c>
      <c r="C54" s="38" t="s">
        <v>136</v>
      </c>
      <c r="D54" s="18" t="s">
        <v>184</v>
      </c>
      <c r="E54" s="144">
        <f>F54</f>
        <v>11100</v>
      </c>
      <c r="F54" s="144">
        <v>11100</v>
      </c>
      <c r="G54" s="144"/>
      <c r="H54" s="144"/>
      <c r="I54" s="144"/>
      <c r="J54" s="144"/>
      <c r="K54" s="144"/>
      <c r="L54" s="144"/>
      <c r="M54" s="144"/>
      <c r="N54" s="144"/>
      <c r="O54" s="144"/>
      <c r="P54" s="144">
        <f>E54+J54</f>
        <v>11100</v>
      </c>
    </row>
    <row r="55" spans="1:16" ht="3" customHeight="1">
      <c r="A55" s="38"/>
      <c r="B55" s="51"/>
      <c r="C55" s="38"/>
      <c r="D55" s="18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</row>
    <row r="56" spans="1:16" s="7" customFormat="1" ht="36.75" customHeight="1" hidden="1">
      <c r="A56" s="110"/>
      <c r="B56" s="112">
        <v>8100</v>
      </c>
      <c r="C56" s="110"/>
      <c r="D56" s="111" t="s">
        <v>185</v>
      </c>
      <c r="E56" s="143">
        <f>E58+E57</f>
        <v>0</v>
      </c>
      <c r="F56" s="143">
        <f>F58+F57</f>
        <v>0</v>
      </c>
      <c r="G56" s="143">
        <f aca="true" t="shared" si="12" ref="G56:P56">G58+G57</f>
        <v>0</v>
      </c>
      <c r="H56" s="143">
        <f t="shared" si="12"/>
        <v>0</v>
      </c>
      <c r="I56" s="143"/>
      <c r="J56" s="143">
        <f t="shared" si="12"/>
        <v>0</v>
      </c>
      <c r="K56" s="143"/>
      <c r="L56" s="143">
        <f t="shared" si="12"/>
        <v>0</v>
      </c>
      <c r="M56" s="143">
        <f t="shared" si="12"/>
        <v>0</v>
      </c>
      <c r="N56" s="143">
        <f t="shared" si="12"/>
        <v>0</v>
      </c>
      <c r="O56" s="143">
        <f t="shared" si="12"/>
        <v>0</v>
      </c>
      <c r="P56" s="143">
        <f t="shared" si="12"/>
        <v>0</v>
      </c>
    </row>
    <row r="57" spans="1:16" s="7" customFormat="1" ht="33.75" hidden="1">
      <c r="A57" s="48"/>
      <c r="B57" s="5">
        <v>8110</v>
      </c>
      <c r="C57" s="95" t="s">
        <v>143</v>
      </c>
      <c r="D57" s="18" t="s">
        <v>157</v>
      </c>
      <c r="E57" s="144">
        <f>F57</f>
        <v>0</v>
      </c>
      <c r="F57" s="144"/>
      <c r="G57" s="144"/>
      <c r="H57" s="144"/>
      <c r="I57" s="144"/>
      <c r="J57" s="144">
        <f>O57</f>
        <v>0</v>
      </c>
      <c r="K57" s="144"/>
      <c r="L57" s="144"/>
      <c r="M57" s="144"/>
      <c r="N57" s="144"/>
      <c r="O57" s="144"/>
      <c r="P57" s="144">
        <f>E57+J57</f>
        <v>0</v>
      </c>
    </row>
    <row r="58" spans="1:16" ht="13.5" hidden="1">
      <c r="A58" s="38"/>
      <c r="B58" s="5"/>
      <c r="C58" s="38"/>
      <c r="D58" s="18"/>
      <c r="E58" s="144">
        <f>F58</f>
        <v>0</v>
      </c>
      <c r="F58" s="144"/>
      <c r="G58" s="144"/>
      <c r="H58" s="144"/>
      <c r="I58" s="144"/>
      <c r="J58" s="144">
        <f>O58</f>
        <v>0</v>
      </c>
      <c r="K58" s="144"/>
      <c r="L58" s="144"/>
      <c r="M58" s="144"/>
      <c r="N58" s="144"/>
      <c r="O58" s="144"/>
      <c r="P58" s="144">
        <f>E58+J58</f>
        <v>0</v>
      </c>
    </row>
    <row r="59" spans="1:16" ht="3" customHeight="1" hidden="1">
      <c r="A59" s="38"/>
      <c r="B59" s="5"/>
      <c r="C59" s="38"/>
      <c r="D59" s="18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</row>
    <row r="60" spans="1:16" s="7" customFormat="1" ht="24">
      <c r="A60" s="110" t="s">
        <v>315</v>
      </c>
      <c r="B60" s="112">
        <v>8300</v>
      </c>
      <c r="C60" s="110"/>
      <c r="D60" s="111" t="s">
        <v>186</v>
      </c>
      <c r="E60" s="143">
        <f>E61</f>
        <v>0</v>
      </c>
      <c r="F60" s="143">
        <f>F61</f>
        <v>0</v>
      </c>
      <c r="G60" s="143">
        <f aca="true" t="shared" si="13" ref="G60:P60">G61</f>
        <v>0</v>
      </c>
      <c r="H60" s="143">
        <f t="shared" si="13"/>
        <v>0</v>
      </c>
      <c r="I60" s="143"/>
      <c r="J60" s="143">
        <f t="shared" si="13"/>
        <v>60500</v>
      </c>
      <c r="K60" s="143"/>
      <c r="L60" s="143">
        <f t="shared" si="13"/>
        <v>60500</v>
      </c>
      <c r="M60" s="143">
        <f t="shared" si="13"/>
        <v>0</v>
      </c>
      <c r="N60" s="143">
        <f t="shared" si="13"/>
        <v>0</v>
      </c>
      <c r="O60" s="143">
        <f t="shared" si="13"/>
        <v>0</v>
      </c>
      <c r="P60" s="143">
        <f t="shared" si="13"/>
        <v>60500</v>
      </c>
    </row>
    <row r="61" spans="1:16" ht="13.5">
      <c r="A61" s="38" t="s">
        <v>271</v>
      </c>
      <c r="B61" s="51">
        <v>8312</v>
      </c>
      <c r="C61" s="38" t="s">
        <v>146</v>
      </c>
      <c r="D61" s="18" t="s">
        <v>187</v>
      </c>
      <c r="E61" s="144">
        <f>F61</f>
        <v>0</v>
      </c>
      <c r="F61" s="144"/>
      <c r="G61" s="144"/>
      <c r="H61" s="144"/>
      <c r="I61" s="144"/>
      <c r="J61" s="144">
        <f>O61+L61</f>
        <v>60500</v>
      </c>
      <c r="K61" s="144"/>
      <c r="L61" s="144">
        <v>60500</v>
      </c>
      <c r="M61" s="144"/>
      <c r="N61" s="144"/>
      <c r="O61" s="144"/>
      <c r="P61" s="144">
        <f>E61+J61</f>
        <v>60500</v>
      </c>
    </row>
    <row r="62" spans="1:16" ht="3.75" customHeight="1">
      <c r="A62" s="38"/>
      <c r="B62" s="5"/>
      <c r="C62" s="95"/>
      <c r="D62" s="18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</row>
    <row r="63" spans="1:16" s="7" customFormat="1" ht="14.25" hidden="1">
      <c r="A63" s="110"/>
      <c r="B63" s="109"/>
      <c r="C63" s="110"/>
      <c r="D63" s="111"/>
      <c r="E63" s="143">
        <f>E64+E65</f>
        <v>0</v>
      </c>
      <c r="F63" s="143">
        <f>F64+F65</f>
        <v>0</v>
      </c>
      <c r="G63" s="143">
        <f aca="true" t="shared" si="14" ref="G63:P63">G64+G65</f>
        <v>0</v>
      </c>
      <c r="H63" s="143">
        <f t="shared" si="14"/>
        <v>0</v>
      </c>
      <c r="I63" s="143"/>
      <c r="J63" s="143">
        <f t="shared" si="14"/>
        <v>0</v>
      </c>
      <c r="K63" s="143"/>
      <c r="L63" s="143">
        <f t="shared" si="14"/>
        <v>0</v>
      </c>
      <c r="M63" s="143">
        <f t="shared" si="14"/>
        <v>0</v>
      </c>
      <c r="N63" s="143">
        <f t="shared" si="14"/>
        <v>0</v>
      </c>
      <c r="O63" s="143">
        <f t="shared" si="14"/>
        <v>0</v>
      </c>
      <c r="P63" s="143">
        <f t="shared" si="14"/>
        <v>0</v>
      </c>
    </row>
    <row r="64" spans="1:16" ht="13.5" hidden="1">
      <c r="A64" s="38"/>
      <c r="B64" s="5"/>
      <c r="C64" s="95"/>
      <c r="D64" s="18"/>
      <c r="E64" s="144"/>
      <c r="F64" s="144"/>
      <c r="G64" s="144"/>
      <c r="H64" s="144"/>
      <c r="I64" s="144"/>
      <c r="J64" s="144">
        <f>O64+L64</f>
        <v>0</v>
      </c>
      <c r="K64" s="144"/>
      <c r="L64" s="144"/>
      <c r="M64" s="144"/>
      <c r="N64" s="144"/>
      <c r="O64" s="144"/>
      <c r="P64" s="144">
        <f>E64+J64</f>
        <v>0</v>
      </c>
    </row>
    <row r="65" spans="1:16" ht="22.5" hidden="1">
      <c r="A65" s="38"/>
      <c r="B65" s="5">
        <v>9140</v>
      </c>
      <c r="C65" s="38" t="s">
        <v>117</v>
      </c>
      <c r="D65" s="18" t="s">
        <v>44</v>
      </c>
      <c r="E65" s="144">
        <f>F65</f>
        <v>0</v>
      </c>
      <c r="F65" s="144"/>
      <c r="G65" s="144"/>
      <c r="H65" s="144"/>
      <c r="I65" s="144"/>
      <c r="J65" s="144">
        <f>O65</f>
        <v>0</v>
      </c>
      <c r="K65" s="144"/>
      <c r="L65" s="144"/>
      <c r="M65" s="144"/>
      <c r="N65" s="144"/>
      <c r="O65" s="144"/>
      <c r="P65" s="144">
        <f>E65+J65</f>
        <v>0</v>
      </c>
    </row>
    <row r="66" spans="1:16" ht="3.75" customHeight="1" hidden="1">
      <c r="A66" s="38"/>
      <c r="B66" s="5"/>
      <c r="C66" s="38"/>
      <c r="D66" s="18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</row>
    <row r="67" spans="1:16" s="7" customFormat="1" ht="23.25" customHeight="1" hidden="1">
      <c r="A67" s="110"/>
      <c r="B67" s="112"/>
      <c r="C67" s="110"/>
      <c r="D67" s="111"/>
      <c r="E67" s="143">
        <f>E68</f>
        <v>0</v>
      </c>
      <c r="F67" s="143">
        <f>F68</f>
        <v>0</v>
      </c>
      <c r="G67" s="143">
        <f aca="true" t="shared" si="15" ref="G67:P67">G68</f>
        <v>0</v>
      </c>
      <c r="H67" s="143">
        <f t="shared" si="15"/>
        <v>0</v>
      </c>
      <c r="I67" s="143"/>
      <c r="J67" s="143">
        <f t="shared" si="15"/>
        <v>0</v>
      </c>
      <c r="K67" s="143"/>
      <c r="L67" s="143">
        <f t="shared" si="15"/>
        <v>0</v>
      </c>
      <c r="M67" s="143">
        <f t="shared" si="15"/>
        <v>0</v>
      </c>
      <c r="N67" s="143">
        <f t="shared" si="15"/>
        <v>0</v>
      </c>
      <c r="O67" s="143">
        <f t="shared" si="15"/>
        <v>0</v>
      </c>
      <c r="P67" s="143">
        <f t="shared" si="15"/>
        <v>0</v>
      </c>
    </row>
    <row r="68" spans="1:16" ht="13.5" hidden="1">
      <c r="A68" s="38"/>
      <c r="B68" s="5"/>
      <c r="C68" s="95"/>
      <c r="D68" s="18"/>
      <c r="E68" s="144"/>
      <c r="F68" s="144"/>
      <c r="G68" s="144"/>
      <c r="H68" s="144"/>
      <c r="I68" s="144"/>
      <c r="J68" s="144">
        <f>L68+O68</f>
        <v>0</v>
      </c>
      <c r="K68" s="144"/>
      <c r="L68" s="144"/>
      <c r="M68" s="144"/>
      <c r="N68" s="144"/>
      <c r="O68" s="144"/>
      <c r="P68" s="144">
        <f>E68+J68</f>
        <v>0</v>
      </c>
    </row>
    <row r="69" spans="1:16" ht="3.75" customHeight="1" hidden="1">
      <c r="A69" s="38"/>
      <c r="B69" s="5"/>
      <c r="C69" s="95"/>
      <c r="D69" s="18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</row>
    <row r="70" spans="1:16" s="7" customFormat="1" ht="14.25">
      <c r="A70" s="110" t="s">
        <v>316</v>
      </c>
      <c r="B70" s="109">
        <v>9000</v>
      </c>
      <c r="C70" s="113"/>
      <c r="D70" s="111" t="s">
        <v>188</v>
      </c>
      <c r="E70" s="143">
        <f>SUM(E71:E74)</f>
        <v>96400</v>
      </c>
      <c r="F70" s="143">
        <f aca="true" t="shared" si="16" ref="F70:P70">SUM(F71:F74)</f>
        <v>96400</v>
      </c>
      <c r="G70" s="143">
        <f t="shared" si="16"/>
        <v>0</v>
      </c>
      <c r="H70" s="143">
        <f t="shared" si="16"/>
        <v>0</v>
      </c>
      <c r="I70" s="143">
        <f t="shared" si="16"/>
        <v>0</v>
      </c>
      <c r="J70" s="143">
        <f t="shared" si="16"/>
        <v>0</v>
      </c>
      <c r="K70" s="143"/>
      <c r="L70" s="143">
        <f t="shared" si="16"/>
        <v>0</v>
      </c>
      <c r="M70" s="143">
        <f t="shared" si="16"/>
        <v>0</v>
      </c>
      <c r="N70" s="143">
        <f t="shared" si="16"/>
        <v>0</v>
      </c>
      <c r="O70" s="143">
        <f>SUM(O71:O74)</f>
        <v>0</v>
      </c>
      <c r="P70" s="143">
        <f t="shared" si="16"/>
        <v>96400</v>
      </c>
    </row>
    <row r="71" spans="1:16" ht="24.75" customHeight="1" hidden="1">
      <c r="A71" s="38"/>
      <c r="B71" s="5">
        <v>9150</v>
      </c>
      <c r="C71" s="95" t="s">
        <v>118</v>
      </c>
      <c r="D71" s="18" t="s">
        <v>189</v>
      </c>
      <c r="E71" s="144">
        <f>F71</f>
        <v>0</v>
      </c>
      <c r="F71" s="144"/>
      <c r="G71" s="144"/>
      <c r="H71" s="144"/>
      <c r="I71" s="144"/>
      <c r="J71" s="144">
        <f>L71+O71</f>
        <v>0</v>
      </c>
      <c r="K71" s="144"/>
      <c r="L71" s="144"/>
      <c r="M71" s="144"/>
      <c r="N71" s="144"/>
      <c r="O71" s="144"/>
      <c r="P71" s="144">
        <f>E71+J71</f>
        <v>0</v>
      </c>
    </row>
    <row r="72" spans="1:16" ht="13.5">
      <c r="A72" s="38"/>
      <c r="B72" s="5">
        <v>9770</v>
      </c>
      <c r="C72" s="95" t="s">
        <v>118</v>
      </c>
      <c r="D72" s="18" t="s">
        <v>190</v>
      </c>
      <c r="E72" s="144">
        <f>F72</f>
        <v>96400</v>
      </c>
      <c r="F72" s="144">
        <v>96400</v>
      </c>
      <c r="G72" s="144"/>
      <c r="H72" s="144"/>
      <c r="I72" s="144"/>
      <c r="J72" s="144">
        <f>L72+O72</f>
        <v>0</v>
      </c>
      <c r="K72" s="144"/>
      <c r="L72" s="144"/>
      <c r="M72" s="144"/>
      <c r="N72" s="144"/>
      <c r="O72" s="144"/>
      <c r="P72" s="144">
        <f>E72+J72</f>
        <v>96400</v>
      </c>
    </row>
    <row r="73" spans="1:16" ht="13.5" hidden="1">
      <c r="A73" s="38"/>
      <c r="B73" s="5">
        <v>9770</v>
      </c>
      <c r="C73" s="95" t="s">
        <v>118</v>
      </c>
      <c r="D73" s="18" t="s">
        <v>190</v>
      </c>
      <c r="E73" s="144">
        <f>F73</f>
        <v>0</v>
      </c>
      <c r="F73" s="144"/>
      <c r="G73" s="144"/>
      <c r="H73" s="144"/>
      <c r="I73" s="144"/>
      <c r="J73" s="144">
        <f>L73+O73</f>
        <v>0</v>
      </c>
      <c r="K73" s="144"/>
      <c r="L73" s="144"/>
      <c r="M73" s="144"/>
      <c r="N73" s="144"/>
      <c r="O73" s="144"/>
      <c r="P73" s="144">
        <f>E73+J73</f>
        <v>0</v>
      </c>
    </row>
    <row r="74" spans="1:16" ht="22.5" hidden="1">
      <c r="A74" s="38"/>
      <c r="B74" s="5"/>
      <c r="C74" s="95"/>
      <c r="D74" s="18" t="s">
        <v>43</v>
      </c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</row>
    <row r="75" spans="1:16" ht="3" customHeight="1">
      <c r="A75" s="5"/>
      <c r="B75" s="5"/>
      <c r="C75" s="95"/>
      <c r="D75" s="18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</row>
    <row r="76" spans="1:16" s="7" customFormat="1" ht="14.25">
      <c r="A76" s="109"/>
      <c r="B76" s="109"/>
      <c r="C76" s="113"/>
      <c r="D76" s="111" t="s">
        <v>42</v>
      </c>
      <c r="E76" s="143">
        <f aca="true" t="shared" si="17" ref="E76:P76">E14+E18+E21+E33+E41+E44+E48+E56+E63+E70+E52+E60+E67+E26+E30</f>
        <v>37076060</v>
      </c>
      <c r="F76" s="143">
        <f t="shared" si="17"/>
        <v>37076060</v>
      </c>
      <c r="G76" s="143">
        <f t="shared" si="17"/>
        <v>22114180</v>
      </c>
      <c r="H76" s="143">
        <f t="shared" si="17"/>
        <v>6258806</v>
      </c>
      <c r="I76" s="143">
        <f t="shared" si="17"/>
        <v>0</v>
      </c>
      <c r="J76" s="143">
        <f t="shared" si="17"/>
        <v>6315730</v>
      </c>
      <c r="K76" s="143">
        <f t="shared" si="17"/>
        <v>5000000</v>
      </c>
      <c r="L76" s="143">
        <f t="shared" si="17"/>
        <v>1315730</v>
      </c>
      <c r="M76" s="143">
        <f t="shared" si="17"/>
        <v>65230</v>
      </c>
      <c r="N76" s="143">
        <f t="shared" si="17"/>
        <v>0</v>
      </c>
      <c r="O76" s="143">
        <f t="shared" si="17"/>
        <v>5000000</v>
      </c>
      <c r="P76" s="143">
        <f t="shared" si="17"/>
        <v>43391790</v>
      </c>
    </row>
    <row r="77" spans="1:16" ht="3" customHeight="1">
      <c r="A77" s="5"/>
      <c r="B77" s="5"/>
      <c r="C77" s="5"/>
      <c r="D77" s="18"/>
      <c r="E77" s="31"/>
      <c r="F77" s="31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s="7" customFormat="1" ht="0.75" customHeight="1">
      <c r="B78" s="44"/>
      <c r="C78" s="44"/>
      <c r="D78" s="98"/>
      <c r="E78" s="45"/>
      <c r="F78" s="45"/>
      <c r="G78" s="45"/>
      <c r="H78" s="44"/>
      <c r="I78" s="44"/>
      <c r="J78" s="45"/>
      <c r="K78" s="45"/>
      <c r="L78" s="45"/>
      <c r="M78" s="44"/>
      <c r="N78" s="45"/>
      <c r="O78" s="45"/>
      <c r="P78" s="45"/>
    </row>
    <row r="79" ht="13.5">
      <c r="D79" s="13"/>
    </row>
    <row r="80" spans="1:14" s="30" customFormat="1" ht="17.25" customHeight="1">
      <c r="A80" s="201" t="s">
        <v>198</v>
      </c>
      <c r="B80" s="201"/>
      <c r="C80" s="201"/>
      <c r="D80" s="201"/>
      <c r="E80" s="201"/>
      <c r="F80" s="201"/>
      <c r="G80" s="201"/>
      <c r="H80" s="201"/>
      <c r="I80" s="201"/>
      <c r="J80" s="201"/>
      <c r="K80" s="129"/>
      <c r="L80" s="224"/>
      <c r="M80" s="224"/>
      <c r="N80" s="224"/>
    </row>
    <row r="81" spans="4:14" ht="13.5">
      <c r="D81" s="13"/>
      <c r="H81" s="46"/>
      <c r="I81" s="46"/>
      <c r="J81" s="46"/>
      <c r="K81" s="46"/>
      <c r="L81" s="46"/>
      <c r="M81" s="46"/>
      <c r="N81" s="46"/>
    </row>
    <row r="82" ht="13.5">
      <c r="D82" s="13"/>
    </row>
    <row r="83" ht="13.5">
      <c r="D83" s="13"/>
    </row>
    <row r="84" ht="13.5">
      <c r="D84" s="13"/>
    </row>
    <row r="85" ht="13.5">
      <c r="D85" s="13"/>
    </row>
    <row r="86" ht="13.5">
      <c r="D86" s="13"/>
    </row>
    <row r="87" ht="13.5">
      <c r="D87" s="13"/>
    </row>
    <row r="88" ht="13.5">
      <c r="D88" s="13"/>
    </row>
    <row r="89" ht="13.5">
      <c r="D89" s="13"/>
    </row>
    <row r="90" ht="13.5">
      <c r="D90" s="13"/>
    </row>
    <row r="91" ht="13.5">
      <c r="D91" s="13"/>
    </row>
    <row r="92" ht="13.5">
      <c r="D92" s="13"/>
    </row>
    <row r="93" ht="13.5">
      <c r="D93" s="13"/>
    </row>
  </sheetData>
  <sheetProtection/>
  <mergeCells count="27">
    <mergeCell ref="H11:H12"/>
    <mergeCell ref="I10:I12"/>
    <mergeCell ref="F10:F12"/>
    <mergeCell ref="E9:I9"/>
    <mergeCell ref="A80:J80"/>
    <mergeCell ref="A9:A12"/>
    <mergeCell ref="C9:C12"/>
    <mergeCell ref="B9:B12"/>
    <mergeCell ref="J9:O9"/>
    <mergeCell ref="J10:J12"/>
    <mergeCell ref="O1:P1"/>
    <mergeCell ref="B5:P5"/>
    <mergeCell ref="B6:P6"/>
    <mergeCell ref="L2:P2"/>
    <mergeCell ref="L3:P4"/>
    <mergeCell ref="L80:N80"/>
    <mergeCell ref="D9:D12"/>
    <mergeCell ref="E10:E12"/>
    <mergeCell ref="G10:H10"/>
    <mergeCell ref="G11:G12"/>
    <mergeCell ref="P9:P12"/>
    <mergeCell ref="K10:K12"/>
    <mergeCell ref="L10:L12"/>
    <mergeCell ref="M10:N10"/>
    <mergeCell ref="M11:M12"/>
    <mergeCell ref="N11:N12"/>
    <mergeCell ref="O10:O12"/>
  </mergeCells>
  <printOptions/>
  <pageMargins left="1.2992125984251968" right="0.11811023622047244" top="0.9448818897637795" bottom="0.1968503937007874" header="0.31496062992125984" footer="0.31496062992125984"/>
  <pageSetup fitToHeight="0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P5" sqref="P5"/>
    </sheetView>
  </sheetViews>
  <sheetFormatPr defaultColWidth="9.140625" defaultRowHeight="15"/>
  <cols>
    <col min="1" max="1" width="11.28125" style="19" customWidth="1"/>
    <col min="2" max="2" width="28.140625" style="19" customWidth="1"/>
    <col min="3" max="4" width="5.140625" style="19" customWidth="1"/>
    <col min="5" max="6" width="10.28125" style="19" customWidth="1"/>
    <col min="7" max="8" width="6.28125" style="19" customWidth="1"/>
    <col min="9" max="9" width="9.140625" style="19" customWidth="1"/>
    <col min="10" max="11" width="4.7109375" style="19" customWidth="1"/>
    <col min="12" max="12" width="15.57421875" style="19" customWidth="1"/>
    <col min="13" max="14" width="5.57421875" style="19" customWidth="1"/>
    <col min="15" max="15" width="5.8515625" style="19" customWidth="1"/>
    <col min="16" max="16" width="8.8515625" style="19" customWidth="1"/>
    <col min="17" max="16384" width="9.140625" style="19" customWidth="1"/>
  </cols>
  <sheetData>
    <row r="1" spans="12:16" ht="13.5" customHeight="1">
      <c r="L1" s="191" t="s">
        <v>47</v>
      </c>
      <c r="M1" s="191"/>
      <c r="N1" s="191"/>
      <c r="O1" s="191"/>
      <c r="P1" s="191"/>
    </row>
    <row r="2" spans="12:16" ht="13.5" customHeight="1">
      <c r="L2" s="191" t="s">
        <v>244</v>
      </c>
      <c r="M2" s="191"/>
      <c r="N2" s="191"/>
      <c r="O2" s="191"/>
      <c r="P2" s="191"/>
    </row>
    <row r="3" spans="12:16" ht="13.5" customHeight="1">
      <c r="L3" s="191" t="s">
        <v>323</v>
      </c>
      <c r="M3" s="191"/>
      <c r="N3" s="191"/>
      <c r="O3" s="191"/>
      <c r="P3" s="191"/>
    </row>
    <row r="6" spans="1:16" ht="15">
      <c r="A6" s="227" t="s">
        <v>109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16" ht="15">
      <c r="A7" s="227" t="s">
        <v>228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</row>
    <row r="8" ht="14.25" customHeight="1">
      <c r="P8" s="19" t="s">
        <v>214</v>
      </c>
    </row>
    <row r="9" spans="1:16" ht="13.5" customHeight="1">
      <c r="A9" s="229" t="s">
        <v>246</v>
      </c>
      <c r="B9" s="226" t="s">
        <v>247</v>
      </c>
      <c r="C9" s="226" t="s">
        <v>234</v>
      </c>
      <c r="D9" s="226"/>
      <c r="E9" s="226"/>
      <c r="F9" s="226"/>
      <c r="G9" s="226"/>
      <c r="H9" s="226"/>
      <c r="I9" s="226"/>
      <c r="J9" s="226" t="s">
        <v>234</v>
      </c>
      <c r="K9" s="226"/>
      <c r="L9" s="226"/>
      <c r="M9" s="226"/>
      <c r="N9" s="226"/>
      <c r="O9" s="226"/>
      <c r="P9" s="226"/>
    </row>
    <row r="10" spans="1:16" ht="13.5" customHeight="1">
      <c r="A10" s="229"/>
      <c r="B10" s="226"/>
      <c r="C10" s="226" t="s">
        <v>229</v>
      </c>
      <c r="D10" s="226"/>
      <c r="E10" s="226" t="s">
        <v>230</v>
      </c>
      <c r="F10" s="226"/>
      <c r="G10" s="226"/>
      <c r="H10" s="226"/>
      <c r="I10" s="226" t="s">
        <v>233</v>
      </c>
      <c r="J10" s="226" t="s">
        <v>229</v>
      </c>
      <c r="K10" s="226"/>
      <c r="L10" s="226" t="s">
        <v>230</v>
      </c>
      <c r="M10" s="226"/>
      <c r="N10" s="226"/>
      <c r="O10" s="226"/>
      <c r="P10" s="226" t="s">
        <v>233</v>
      </c>
    </row>
    <row r="11" spans="1:16" ht="47.25" customHeight="1">
      <c r="A11" s="229"/>
      <c r="B11" s="226"/>
      <c r="C11" s="226"/>
      <c r="D11" s="226"/>
      <c r="E11" s="226" t="s">
        <v>231</v>
      </c>
      <c r="F11" s="226"/>
      <c r="G11" s="226" t="s">
        <v>232</v>
      </c>
      <c r="H11" s="226"/>
      <c r="I11" s="226"/>
      <c r="J11" s="226"/>
      <c r="K11" s="226"/>
      <c r="L11" s="226" t="s">
        <v>231</v>
      </c>
      <c r="M11" s="226"/>
      <c r="N11" s="226" t="s">
        <v>232</v>
      </c>
      <c r="O11" s="226"/>
      <c r="P11" s="226"/>
    </row>
    <row r="12" spans="1:16" ht="13.5" customHeight="1">
      <c r="A12" s="230"/>
      <c r="B12" s="232"/>
      <c r="C12" s="226" t="s">
        <v>235</v>
      </c>
      <c r="D12" s="226"/>
      <c r="E12" s="226"/>
      <c r="F12" s="226"/>
      <c r="G12" s="226"/>
      <c r="H12" s="226"/>
      <c r="I12" s="226"/>
      <c r="J12" s="226" t="s">
        <v>240</v>
      </c>
      <c r="K12" s="226"/>
      <c r="L12" s="226"/>
      <c r="M12" s="226"/>
      <c r="N12" s="226"/>
      <c r="O12" s="226"/>
      <c r="P12" s="226"/>
    </row>
    <row r="13" spans="1:16" ht="114.75" customHeight="1" thickBot="1">
      <c r="A13" s="231"/>
      <c r="B13" s="228"/>
      <c r="C13" s="132"/>
      <c r="D13" s="132"/>
      <c r="E13" s="147" t="s">
        <v>236</v>
      </c>
      <c r="F13" s="147" t="s">
        <v>237</v>
      </c>
      <c r="G13" s="132"/>
      <c r="H13" s="132"/>
      <c r="I13" s="228"/>
      <c r="J13" s="132"/>
      <c r="K13" s="132"/>
      <c r="L13" s="147" t="s">
        <v>161</v>
      </c>
      <c r="M13" s="132"/>
      <c r="N13" s="132"/>
      <c r="O13" s="132"/>
      <c r="P13" s="228"/>
    </row>
    <row r="14" spans="1:16" s="20" customFormat="1" ht="15" thickBot="1" thickTop="1">
      <c r="A14" s="25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</row>
    <row r="15" spans="1:16" ht="16.5" customHeight="1" thickTop="1">
      <c r="A15" s="23">
        <v>12313401000</v>
      </c>
      <c r="B15" s="24" t="s">
        <v>160</v>
      </c>
      <c r="C15" s="24"/>
      <c r="D15" s="24"/>
      <c r="E15" s="24"/>
      <c r="F15" s="24"/>
      <c r="G15" s="24"/>
      <c r="H15" s="24"/>
      <c r="I15" s="24"/>
      <c r="J15" s="24"/>
      <c r="K15" s="24"/>
      <c r="L15" s="24">
        <v>96400</v>
      </c>
      <c r="M15" s="33"/>
      <c r="N15" s="24"/>
      <c r="O15" s="33"/>
      <c r="P15" s="24">
        <f>SUM(J15:O15)</f>
        <v>96400</v>
      </c>
    </row>
    <row r="16" spans="1:16" ht="13.5">
      <c r="A16" s="22">
        <v>12313200000</v>
      </c>
      <c r="B16" s="24" t="s">
        <v>238</v>
      </c>
      <c r="C16" s="24"/>
      <c r="D16" s="24"/>
      <c r="E16" s="24">
        <v>12298200</v>
      </c>
      <c r="F16" s="24">
        <v>2386200</v>
      </c>
      <c r="G16" s="24"/>
      <c r="H16" s="24"/>
      <c r="I16" s="24">
        <f>SUM(C16:H16)</f>
        <v>14684400</v>
      </c>
      <c r="J16" s="24"/>
      <c r="K16" s="24"/>
      <c r="L16" s="24"/>
      <c r="M16" s="21"/>
      <c r="N16" s="21"/>
      <c r="O16" s="21"/>
      <c r="P16" s="24">
        <f>SUM(J16:O16)</f>
        <v>0</v>
      </c>
    </row>
    <row r="17" spans="1:16" ht="13.5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4">
        <f>SUM(J17:O17)</f>
        <v>0</v>
      </c>
    </row>
    <row r="18" spans="1:16" s="29" customFormat="1" ht="15" thickBot="1">
      <c r="A18" s="27"/>
      <c r="B18" s="28" t="s">
        <v>248</v>
      </c>
      <c r="C18" s="28">
        <f>SUM(C15:C17)</f>
        <v>0</v>
      </c>
      <c r="D18" s="28">
        <f aca="true" t="shared" si="0" ref="D18:P18">SUM(D15:D17)</f>
        <v>0</v>
      </c>
      <c r="E18" s="28">
        <f t="shared" si="0"/>
        <v>12298200</v>
      </c>
      <c r="F18" s="28">
        <f t="shared" si="0"/>
        <v>2386200</v>
      </c>
      <c r="G18" s="28">
        <f t="shared" si="0"/>
        <v>0</v>
      </c>
      <c r="H18" s="28">
        <f t="shared" si="0"/>
        <v>0</v>
      </c>
      <c r="I18" s="28">
        <f t="shared" si="0"/>
        <v>14684400</v>
      </c>
      <c r="J18" s="28">
        <f t="shared" si="0"/>
        <v>0</v>
      </c>
      <c r="K18" s="28">
        <f t="shared" si="0"/>
        <v>0</v>
      </c>
      <c r="L18" s="28">
        <f t="shared" si="0"/>
        <v>96400</v>
      </c>
      <c r="M18" s="28">
        <f t="shared" si="0"/>
        <v>0</v>
      </c>
      <c r="N18" s="28">
        <f t="shared" si="0"/>
        <v>0</v>
      </c>
      <c r="O18" s="28">
        <f t="shared" si="0"/>
        <v>0</v>
      </c>
      <c r="P18" s="28">
        <f t="shared" si="0"/>
        <v>96400</v>
      </c>
    </row>
    <row r="20" spans="1:16" ht="13.5">
      <c r="A20" s="225" t="s">
        <v>239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</row>
    <row r="21" spans="1:16" ht="13.5">
      <c r="A21" s="225" t="s">
        <v>320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</row>
    <row r="24" spans="1:16" s="30" customFormat="1" ht="17.25" customHeight="1">
      <c r="A24" s="201" t="s">
        <v>198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</sheetData>
  <sheetProtection/>
  <mergeCells count="24">
    <mergeCell ref="L11:M11"/>
    <mergeCell ref="N11:O11"/>
    <mergeCell ref="J12:O12"/>
    <mergeCell ref="A20:P20"/>
    <mergeCell ref="A24:P24"/>
    <mergeCell ref="E11:F11"/>
    <mergeCell ref="C10:D11"/>
    <mergeCell ref="E10:H10"/>
    <mergeCell ref="G11:H11"/>
    <mergeCell ref="I10:I13"/>
    <mergeCell ref="C12:H12"/>
    <mergeCell ref="J10:K11"/>
    <mergeCell ref="L10:O10"/>
    <mergeCell ref="A9:A13"/>
    <mergeCell ref="A21:P21"/>
    <mergeCell ref="L2:P2"/>
    <mergeCell ref="L3:P3"/>
    <mergeCell ref="L1:P1"/>
    <mergeCell ref="C9:I9"/>
    <mergeCell ref="J9:P9"/>
    <mergeCell ref="A6:P6"/>
    <mergeCell ref="A7:P7"/>
    <mergeCell ref="B9:B13"/>
    <mergeCell ref="P10:P13"/>
  </mergeCells>
  <printOptions/>
  <pageMargins left="1.2992125984251968" right="0.11811023622047244" top="0.9448818897637795" bottom="0.1968503937007874" header="0.31496062992125984" footer="0.31496062992125984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E3" sqref="E3:I3"/>
    </sheetView>
  </sheetViews>
  <sheetFormatPr defaultColWidth="9.140625" defaultRowHeight="15"/>
  <cols>
    <col min="1" max="1" width="9.140625" style="4" customWidth="1"/>
    <col min="2" max="3" width="13.00390625" style="4" customWidth="1"/>
    <col min="4" max="4" width="20.7109375" style="4" customWidth="1"/>
    <col min="5" max="5" width="56.7109375" style="4" customWidth="1"/>
    <col min="6" max="6" width="7.7109375" style="4" customWidth="1"/>
    <col min="7" max="7" width="8.00390625" style="4" customWidth="1"/>
    <col min="8" max="8" width="7.8515625" style="4" customWidth="1"/>
    <col min="9" max="9" width="6.8515625" style="4" customWidth="1"/>
    <col min="10" max="16384" width="9.140625" style="4" customWidth="1"/>
  </cols>
  <sheetData>
    <row r="1" spans="7:9" ht="13.5" customHeight="1">
      <c r="G1" s="222" t="s">
        <v>48</v>
      </c>
      <c r="H1" s="222"/>
      <c r="I1" s="222"/>
    </row>
    <row r="2" spans="6:9" ht="13.5" customHeight="1">
      <c r="F2" s="222" t="s">
        <v>244</v>
      </c>
      <c r="G2" s="222"/>
      <c r="H2" s="222"/>
      <c r="I2" s="222"/>
    </row>
    <row r="3" spans="5:9" ht="13.5" customHeight="1">
      <c r="E3" s="222" t="s">
        <v>324</v>
      </c>
      <c r="F3" s="222"/>
      <c r="G3" s="222"/>
      <c r="H3" s="222"/>
      <c r="I3" s="222"/>
    </row>
    <row r="4" ht="5.25" customHeight="1"/>
    <row r="5" spans="2:9" ht="15">
      <c r="B5" s="199" t="s">
        <v>272</v>
      </c>
      <c r="C5" s="199"/>
      <c r="D5" s="199"/>
      <c r="E5" s="199"/>
      <c r="F5" s="199"/>
      <c r="G5" s="199"/>
      <c r="H5" s="199"/>
      <c r="I5" s="199"/>
    </row>
    <row r="6" ht="4.5" customHeight="1"/>
    <row r="7" ht="15" customHeight="1" hidden="1">
      <c r="I7" s="153"/>
    </row>
    <row r="8" spans="1:9" s="154" customFormat="1" ht="26.25" customHeight="1">
      <c r="A8" s="233" t="s">
        <v>273</v>
      </c>
      <c r="B8" s="233" t="s">
        <v>215</v>
      </c>
      <c r="C8" s="233" t="s">
        <v>216</v>
      </c>
      <c r="D8" s="233" t="s">
        <v>218</v>
      </c>
      <c r="E8" s="233" t="s">
        <v>274</v>
      </c>
      <c r="F8" s="234" t="s">
        <v>275</v>
      </c>
      <c r="G8" s="234" t="s">
        <v>276</v>
      </c>
      <c r="H8" s="234" t="s">
        <v>277</v>
      </c>
      <c r="I8" s="234" t="s">
        <v>278</v>
      </c>
    </row>
    <row r="9" spans="1:9" s="154" customFormat="1" ht="18.75" customHeight="1">
      <c r="A9" s="233"/>
      <c r="B9" s="233"/>
      <c r="C9" s="233"/>
      <c r="D9" s="233"/>
      <c r="E9" s="233"/>
      <c r="F9" s="234"/>
      <c r="G9" s="234"/>
      <c r="H9" s="234"/>
      <c r="I9" s="234"/>
    </row>
    <row r="10" spans="1:9" s="154" customFormat="1" ht="16.5" customHeight="1">
      <c r="A10" s="233"/>
      <c r="B10" s="233"/>
      <c r="C10" s="233"/>
      <c r="D10" s="233"/>
      <c r="E10" s="233"/>
      <c r="F10" s="234"/>
      <c r="G10" s="234"/>
      <c r="H10" s="234"/>
      <c r="I10" s="234"/>
    </row>
    <row r="11" spans="1:9" s="154" customFormat="1" ht="15" customHeight="1">
      <c r="A11" s="155">
        <v>1</v>
      </c>
      <c r="B11" s="155">
        <v>2</v>
      </c>
      <c r="C11" s="155">
        <v>3</v>
      </c>
      <c r="D11" s="155">
        <v>4</v>
      </c>
      <c r="E11" s="155">
        <v>5</v>
      </c>
      <c r="F11" s="155">
        <v>6</v>
      </c>
      <c r="G11" s="155">
        <v>7</v>
      </c>
      <c r="H11" s="155">
        <v>8</v>
      </c>
      <c r="I11" s="155">
        <v>9</v>
      </c>
    </row>
    <row r="12" spans="1:9" s="7" customFormat="1" ht="30" customHeight="1">
      <c r="A12" s="167" t="s">
        <v>250</v>
      </c>
      <c r="B12" s="168"/>
      <c r="C12" s="168"/>
      <c r="D12" s="168" t="s">
        <v>249</v>
      </c>
      <c r="E12" s="160"/>
      <c r="F12" s="160"/>
      <c r="G12" s="161">
        <f>G16+G26+G35+G39</f>
        <v>5000000</v>
      </c>
      <c r="H12" s="161">
        <f>G12</f>
        <v>5000000</v>
      </c>
      <c r="I12" s="162"/>
    </row>
    <row r="13" spans="1:9" s="179" customFormat="1" ht="12.75" hidden="1">
      <c r="A13" s="99" t="s">
        <v>252</v>
      </c>
      <c r="B13" s="35">
        <v>1010</v>
      </c>
      <c r="C13" s="99" t="s">
        <v>110</v>
      </c>
      <c r="D13" s="35"/>
      <c r="E13" s="35" t="s">
        <v>164</v>
      </c>
      <c r="F13" s="35"/>
      <c r="G13" s="177">
        <f>G14+G15</f>
        <v>0</v>
      </c>
      <c r="H13" s="177">
        <f>H14+H15</f>
        <v>0</v>
      </c>
      <c r="I13" s="178"/>
    </row>
    <row r="14" spans="1:9" ht="12.75" customHeight="1" hidden="1">
      <c r="A14" s="5"/>
      <c r="B14" s="38" t="s">
        <v>51</v>
      </c>
      <c r="C14" s="100"/>
      <c r="D14" s="10"/>
      <c r="E14" s="5" t="s">
        <v>285</v>
      </c>
      <c r="F14" s="5"/>
      <c r="G14" s="144"/>
      <c r="H14" s="144">
        <f>G14</f>
        <v>0</v>
      </c>
      <c r="I14" s="31"/>
    </row>
    <row r="15" spans="1:9" ht="15" customHeight="1" hidden="1">
      <c r="A15" s="5"/>
      <c r="B15" s="169"/>
      <c r="C15" s="103"/>
      <c r="D15" s="104"/>
      <c r="E15" s="5"/>
      <c r="F15" s="5"/>
      <c r="G15" s="144"/>
      <c r="H15" s="5"/>
      <c r="I15" s="31"/>
    </row>
    <row r="16" spans="1:9" s="7" customFormat="1" ht="14.25" hidden="1">
      <c r="A16" s="6"/>
      <c r="B16" s="34"/>
      <c r="C16" s="101"/>
      <c r="D16" s="41"/>
      <c r="E16" s="6" t="s">
        <v>52</v>
      </c>
      <c r="F16" s="6"/>
      <c r="G16" s="156">
        <f>G13</f>
        <v>0</v>
      </c>
      <c r="H16" s="156">
        <f>H13</f>
        <v>0</v>
      </c>
      <c r="I16" s="32"/>
    </row>
    <row r="17" spans="1:9" s="7" customFormat="1" ht="3" customHeight="1">
      <c r="A17" s="6"/>
      <c r="B17" s="34"/>
      <c r="C17" s="101"/>
      <c r="D17" s="41"/>
      <c r="E17" s="6"/>
      <c r="F17" s="6"/>
      <c r="G17" s="156"/>
      <c r="H17" s="6"/>
      <c r="I17" s="32"/>
    </row>
    <row r="18" spans="1:9" s="179" customFormat="1" ht="12.75">
      <c r="A18" s="99" t="s">
        <v>262</v>
      </c>
      <c r="B18" s="35">
        <v>7310</v>
      </c>
      <c r="C18" s="99" t="s">
        <v>156</v>
      </c>
      <c r="D18" s="42"/>
      <c r="E18" s="35" t="s">
        <v>279</v>
      </c>
      <c r="F18" s="35"/>
      <c r="G18" s="177">
        <f>G20</f>
        <v>300000</v>
      </c>
      <c r="H18" s="177">
        <f>G18</f>
        <v>300000</v>
      </c>
      <c r="I18" s="178"/>
    </row>
    <row r="19" spans="1:9" ht="13.5" customHeight="1" hidden="1">
      <c r="A19" s="38"/>
      <c r="B19" s="170">
        <v>3122</v>
      </c>
      <c r="C19" s="171"/>
      <c r="D19" s="104"/>
      <c r="E19" s="5" t="s">
        <v>141</v>
      </c>
      <c r="F19" s="5"/>
      <c r="G19" s="158"/>
      <c r="H19" s="5"/>
      <c r="I19" s="31"/>
    </row>
    <row r="20" spans="1:9" ht="27.75" customHeight="1">
      <c r="A20" s="38"/>
      <c r="B20" s="170">
        <v>3122</v>
      </c>
      <c r="C20" s="171"/>
      <c r="D20" s="104"/>
      <c r="E20" s="5" t="s">
        <v>284</v>
      </c>
      <c r="F20" s="5"/>
      <c r="G20" s="144">
        <v>300000</v>
      </c>
      <c r="H20" s="144">
        <f>G20</f>
        <v>300000</v>
      </c>
      <c r="I20" s="31"/>
    </row>
    <row r="21" spans="1:9" s="179" customFormat="1" ht="22.5" customHeight="1">
      <c r="A21" s="99" t="s">
        <v>264</v>
      </c>
      <c r="B21" s="172">
        <v>7330</v>
      </c>
      <c r="C21" s="173" t="s">
        <v>156</v>
      </c>
      <c r="D21" s="174"/>
      <c r="E21" s="35" t="s">
        <v>280</v>
      </c>
      <c r="F21" s="35"/>
      <c r="G21" s="177">
        <f>G22</f>
        <v>1000000</v>
      </c>
      <c r="H21" s="177">
        <f>G21</f>
        <v>1000000</v>
      </c>
      <c r="I21" s="178"/>
    </row>
    <row r="22" spans="1:9" ht="27">
      <c r="A22" s="38"/>
      <c r="B22" s="170">
        <v>3122</v>
      </c>
      <c r="C22" s="171"/>
      <c r="D22" s="104"/>
      <c r="E22" s="5" t="s">
        <v>281</v>
      </c>
      <c r="F22" s="5"/>
      <c r="G22" s="144">
        <v>1000000</v>
      </c>
      <c r="H22" s="144">
        <f>G22</f>
        <v>1000000</v>
      </c>
      <c r="I22" s="31"/>
    </row>
    <row r="23" spans="1:9" ht="13.5" customHeight="1" hidden="1">
      <c r="A23" s="38"/>
      <c r="B23" s="170"/>
      <c r="C23" s="171"/>
      <c r="D23" s="104"/>
      <c r="E23" s="5" t="s">
        <v>141</v>
      </c>
      <c r="F23" s="5"/>
      <c r="G23" s="144"/>
      <c r="H23" s="5"/>
      <c r="I23" s="31"/>
    </row>
    <row r="24" spans="1:9" ht="13.5" customHeight="1" hidden="1">
      <c r="A24" s="38"/>
      <c r="B24" s="170"/>
      <c r="C24" s="171"/>
      <c r="D24" s="104"/>
      <c r="E24" s="5" t="s">
        <v>140</v>
      </c>
      <c r="F24" s="5"/>
      <c r="G24" s="158"/>
      <c r="H24" s="5"/>
      <c r="I24" s="31"/>
    </row>
    <row r="25" spans="1:9" ht="3" customHeight="1">
      <c r="A25" s="38"/>
      <c r="B25" s="175"/>
      <c r="C25" s="103"/>
      <c r="D25" s="104"/>
      <c r="E25" s="5"/>
      <c r="F25" s="5"/>
      <c r="G25" s="144"/>
      <c r="H25" s="5"/>
      <c r="I25" s="31"/>
    </row>
    <row r="26" spans="1:9" s="7" customFormat="1" ht="14.25">
      <c r="A26" s="48"/>
      <c r="B26" s="34"/>
      <c r="C26" s="101"/>
      <c r="D26" s="41"/>
      <c r="E26" s="6" t="s">
        <v>55</v>
      </c>
      <c r="F26" s="6"/>
      <c r="G26" s="156">
        <f>G21+G18</f>
        <v>1300000</v>
      </c>
      <c r="H26" s="156">
        <f>G26</f>
        <v>1300000</v>
      </c>
      <c r="I26" s="32"/>
    </row>
    <row r="27" spans="1:9" s="37" customFormat="1" ht="14.25">
      <c r="A27" s="38" t="s">
        <v>259</v>
      </c>
      <c r="B27" s="38" t="s">
        <v>173</v>
      </c>
      <c r="C27" s="38" t="s">
        <v>112</v>
      </c>
      <c r="D27" s="18"/>
      <c r="E27" s="35" t="s">
        <v>158</v>
      </c>
      <c r="F27" s="35"/>
      <c r="G27" s="157">
        <f>G28+G29</f>
        <v>200000</v>
      </c>
      <c r="H27" s="157">
        <f>H28+H29</f>
        <v>200000</v>
      </c>
      <c r="I27" s="36"/>
    </row>
    <row r="28" spans="1:9" s="7" customFormat="1" ht="27">
      <c r="A28" s="48"/>
      <c r="B28" s="34">
        <v>3132</v>
      </c>
      <c r="C28" s="101"/>
      <c r="D28" s="41"/>
      <c r="E28" s="5" t="s">
        <v>317</v>
      </c>
      <c r="F28" s="5"/>
      <c r="G28" s="144">
        <v>100000</v>
      </c>
      <c r="H28" s="144">
        <f aca="true" t="shared" si="0" ref="H28:H39">G28</f>
        <v>100000</v>
      </c>
      <c r="I28" s="32"/>
    </row>
    <row r="29" spans="1:9" s="7" customFormat="1" ht="25.5" customHeight="1">
      <c r="A29" s="48"/>
      <c r="B29" s="34">
        <v>3132</v>
      </c>
      <c r="C29" s="101"/>
      <c r="D29" s="41"/>
      <c r="E29" s="5" t="s">
        <v>318</v>
      </c>
      <c r="F29" s="6"/>
      <c r="G29" s="144">
        <v>100000</v>
      </c>
      <c r="H29" s="144">
        <f t="shared" si="0"/>
        <v>100000</v>
      </c>
      <c r="I29" s="32"/>
    </row>
    <row r="30" spans="1:9" s="179" customFormat="1" ht="38.25">
      <c r="A30" s="99" t="s">
        <v>251</v>
      </c>
      <c r="B30" s="99" t="s">
        <v>153</v>
      </c>
      <c r="C30" s="99" t="s">
        <v>105</v>
      </c>
      <c r="D30" s="35"/>
      <c r="E30" s="176" t="s">
        <v>162</v>
      </c>
      <c r="F30" s="35"/>
      <c r="G30" s="177">
        <f>G31</f>
        <v>1500000</v>
      </c>
      <c r="H30" s="177">
        <f t="shared" si="0"/>
        <v>1500000</v>
      </c>
      <c r="I30" s="178"/>
    </row>
    <row r="31" spans="1:9" ht="40.5">
      <c r="A31" s="38"/>
      <c r="B31" s="10">
        <v>3132</v>
      </c>
      <c r="C31" s="100"/>
      <c r="D31" s="10"/>
      <c r="E31" s="5" t="s">
        <v>282</v>
      </c>
      <c r="F31" s="5"/>
      <c r="G31" s="144">
        <v>1500000</v>
      </c>
      <c r="H31" s="144">
        <f t="shared" si="0"/>
        <v>1500000</v>
      </c>
      <c r="I31" s="31"/>
    </row>
    <row r="32" spans="1:9" ht="27" hidden="1">
      <c r="A32" s="38"/>
      <c r="B32" s="10"/>
      <c r="C32" s="100"/>
      <c r="D32" s="43"/>
      <c r="E32" s="5" t="s">
        <v>125</v>
      </c>
      <c r="F32" s="5"/>
      <c r="G32" s="144"/>
      <c r="H32" s="156">
        <f t="shared" si="0"/>
        <v>0</v>
      </c>
      <c r="I32" s="31"/>
    </row>
    <row r="33" spans="1:9" s="179" customFormat="1" ht="25.5">
      <c r="A33" s="99" t="s">
        <v>266</v>
      </c>
      <c r="B33" s="35">
        <v>7461</v>
      </c>
      <c r="C33" s="99" t="s">
        <v>139</v>
      </c>
      <c r="D33" s="42"/>
      <c r="E33" s="35" t="s">
        <v>159</v>
      </c>
      <c r="F33" s="35"/>
      <c r="G33" s="177">
        <f>G34</f>
        <v>1000000</v>
      </c>
      <c r="H33" s="177">
        <f>H34</f>
        <v>1000000</v>
      </c>
      <c r="I33" s="178"/>
    </row>
    <row r="34" spans="1:9" ht="13.5">
      <c r="A34" s="38"/>
      <c r="B34" s="10">
        <v>3132</v>
      </c>
      <c r="C34" s="100"/>
      <c r="D34" s="43"/>
      <c r="E34" s="5" t="s">
        <v>283</v>
      </c>
      <c r="F34" s="5"/>
      <c r="G34" s="144">
        <v>1000000</v>
      </c>
      <c r="H34" s="144">
        <f t="shared" si="0"/>
        <v>1000000</v>
      </c>
      <c r="I34" s="31"/>
    </row>
    <row r="35" spans="1:9" s="37" customFormat="1" ht="14.25" customHeight="1">
      <c r="A35" s="49"/>
      <c r="B35" s="35"/>
      <c r="C35" s="99"/>
      <c r="D35" s="35"/>
      <c r="E35" s="6" t="s">
        <v>50</v>
      </c>
      <c r="F35" s="10"/>
      <c r="G35" s="159">
        <f>G30+G33+G27</f>
        <v>2700000</v>
      </c>
      <c r="H35" s="159">
        <f>H30+H33+H27</f>
        <v>2700000</v>
      </c>
      <c r="I35" s="36"/>
    </row>
    <row r="36" spans="1:9" ht="4.5" customHeight="1">
      <c r="A36" s="38"/>
      <c r="B36" s="10"/>
      <c r="C36" s="100"/>
      <c r="D36" s="10"/>
      <c r="E36" s="5"/>
      <c r="F36" s="5"/>
      <c r="G36" s="144"/>
      <c r="H36" s="156"/>
      <c r="I36" s="31"/>
    </row>
    <row r="37" spans="1:9" s="179" customFormat="1" ht="24" customHeight="1">
      <c r="A37" s="99" t="s">
        <v>264</v>
      </c>
      <c r="B37" s="172">
        <v>7330</v>
      </c>
      <c r="C37" s="173" t="s">
        <v>156</v>
      </c>
      <c r="D37" s="174"/>
      <c r="E37" s="35" t="s">
        <v>280</v>
      </c>
      <c r="F37" s="35"/>
      <c r="G37" s="177">
        <f>G38</f>
        <v>1000000</v>
      </c>
      <c r="H37" s="177">
        <f>H38</f>
        <v>1000000</v>
      </c>
      <c r="I37" s="178"/>
    </row>
    <row r="38" spans="1:9" ht="14.25" customHeight="1">
      <c r="A38" s="38"/>
      <c r="B38" s="10">
        <v>3142</v>
      </c>
      <c r="C38" s="100"/>
      <c r="D38" s="10"/>
      <c r="E38" s="5" t="s">
        <v>286</v>
      </c>
      <c r="F38" s="5"/>
      <c r="G38" s="144">
        <v>1000000</v>
      </c>
      <c r="H38" s="144">
        <f t="shared" si="0"/>
        <v>1000000</v>
      </c>
      <c r="I38" s="31"/>
    </row>
    <row r="39" spans="1:9" s="7" customFormat="1" ht="14.25">
      <c r="A39" s="48"/>
      <c r="B39" s="34"/>
      <c r="C39" s="101"/>
      <c r="D39" s="34"/>
      <c r="E39" s="6" t="s">
        <v>49</v>
      </c>
      <c r="F39" s="6"/>
      <c r="G39" s="156">
        <f>G37</f>
        <v>1000000</v>
      </c>
      <c r="H39" s="156">
        <f t="shared" si="0"/>
        <v>1000000</v>
      </c>
      <c r="I39" s="32"/>
    </row>
    <row r="40" spans="1:9" s="7" customFormat="1" ht="4.5" customHeight="1">
      <c r="A40" s="48"/>
      <c r="B40" s="34"/>
      <c r="C40" s="101"/>
      <c r="D40" s="34"/>
      <c r="E40" s="6"/>
      <c r="F40" s="6"/>
      <c r="G40" s="156"/>
      <c r="H40" s="156"/>
      <c r="I40" s="32"/>
    </row>
    <row r="41" spans="1:9" s="7" customFormat="1" ht="14.25" customHeight="1">
      <c r="A41" s="163" t="s">
        <v>212</v>
      </c>
      <c r="B41" s="164" t="s">
        <v>212</v>
      </c>
      <c r="C41" s="165" t="s">
        <v>212</v>
      </c>
      <c r="D41" s="34" t="s">
        <v>248</v>
      </c>
      <c r="E41" s="163" t="s">
        <v>212</v>
      </c>
      <c r="F41" s="163" t="s">
        <v>212</v>
      </c>
      <c r="G41" s="166" t="s">
        <v>212</v>
      </c>
      <c r="H41" s="156">
        <f>H12</f>
        <v>5000000</v>
      </c>
      <c r="I41" s="166" t="s">
        <v>212</v>
      </c>
    </row>
    <row r="42" spans="1:9" s="37" customFormat="1" ht="13.5" customHeight="1" hidden="1">
      <c r="A42" s="8"/>
      <c r="B42" s="35">
        <v>6310</v>
      </c>
      <c r="C42" s="99" t="s">
        <v>136</v>
      </c>
      <c r="D42" s="35"/>
      <c r="E42" s="35" t="s">
        <v>137</v>
      </c>
      <c r="F42" s="35"/>
      <c r="G42" s="36">
        <f>SUM(G43:G43)</f>
        <v>0</v>
      </c>
      <c r="H42" s="8"/>
      <c r="I42" s="36">
        <f>G42</f>
        <v>0</v>
      </c>
    </row>
    <row r="43" spans="1:9" ht="12.75" customHeight="1" hidden="1">
      <c r="A43" s="5"/>
      <c r="B43" s="10">
        <v>3142</v>
      </c>
      <c r="C43" s="102"/>
      <c r="D43" s="94"/>
      <c r="E43" s="5" t="s">
        <v>142</v>
      </c>
      <c r="F43" s="5"/>
      <c r="G43" s="31"/>
      <c r="H43" s="5"/>
      <c r="I43" s="31">
        <f>G43</f>
        <v>0</v>
      </c>
    </row>
    <row r="44" spans="1:9" s="7" customFormat="1" ht="14.25" hidden="1">
      <c r="A44" s="6"/>
      <c r="B44" s="6"/>
      <c r="C44" s="48"/>
      <c r="D44" s="6"/>
      <c r="E44" s="6" t="s">
        <v>49</v>
      </c>
      <c r="F44" s="6"/>
      <c r="G44" s="32">
        <f>SUM(G43:G43)</f>
        <v>0</v>
      </c>
      <c r="H44" s="6"/>
      <c r="I44" s="32">
        <f>G44</f>
        <v>0</v>
      </c>
    </row>
    <row r="45" spans="1:9" s="7" customFormat="1" ht="4.5" customHeight="1" hidden="1">
      <c r="A45" s="6"/>
      <c r="B45" s="6"/>
      <c r="C45" s="48"/>
      <c r="D45" s="6"/>
      <c r="E45" s="6"/>
      <c r="F45" s="6"/>
      <c r="G45" s="32"/>
      <c r="H45" s="6"/>
      <c r="I45" s="32"/>
    </row>
    <row r="46" spans="1:9" s="37" customFormat="1" ht="14.25" hidden="1">
      <c r="A46" s="8"/>
      <c r="B46" s="8">
        <v>6051</v>
      </c>
      <c r="C46" s="49" t="s">
        <v>112</v>
      </c>
      <c r="D46" s="8"/>
      <c r="E46" s="8" t="s">
        <v>144</v>
      </c>
      <c r="F46" s="8"/>
      <c r="G46" s="36">
        <f>G47</f>
        <v>0</v>
      </c>
      <c r="H46" s="8"/>
      <c r="I46" s="36">
        <f>G46</f>
        <v>0</v>
      </c>
    </row>
    <row r="47" spans="1:9" ht="27" hidden="1">
      <c r="A47" s="5"/>
      <c r="B47" s="5">
        <v>3210</v>
      </c>
      <c r="C47" s="38"/>
      <c r="D47" s="5"/>
      <c r="E47" s="5" t="s">
        <v>127</v>
      </c>
      <c r="F47" s="5"/>
      <c r="G47" s="31"/>
      <c r="H47" s="5"/>
      <c r="I47" s="36">
        <f>G47</f>
        <v>0</v>
      </c>
    </row>
    <row r="48" spans="1:9" s="37" customFormat="1" ht="28.5" hidden="1">
      <c r="A48" s="8"/>
      <c r="B48" s="8">
        <v>6052</v>
      </c>
      <c r="C48" s="49" t="s">
        <v>112</v>
      </c>
      <c r="D48" s="8"/>
      <c r="E48" s="8" t="s">
        <v>145</v>
      </c>
      <c r="F48" s="8"/>
      <c r="G48" s="36"/>
      <c r="H48" s="8"/>
      <c r="I48" s="36">
        <f>G48</f>
        <v>0</v>
      </c>
    </row>
    <row r="49" spans="1:9" ht="27" hidden="1">
      <c r="A49" s="5"/>
      <c r="B49" s="5">
        <v>3210</v>
      </c>
      <c r="C49" s="38"/>
      <c r="D49" s="5"/>
      <c r="E49" s="5" t="s">
        <v>128</v>
      </c>
      <c r="F49" s="5"/>
      <c r="G49" s="31"/>
      <c r="H49" s="5"/>
      <c r="I49" s="36">
        <f>G49</f>
        <v>0</v>
      </c>
    </row>
    <row r="50" spans="1:9" s="7" customFormat="1" ht="14.25" hidden="1">
      <c r="A50" s="6"/>
      <c r="B50" s="6"/>
      <c r="C50" s="48"/>
      <c r="D50" s="6"/>
      <c r="E50" s="6" t="s">
        <v>129</v>
      </c>
      <c r="F50" s="6"/>
      <c r="G50" s="32">
        <f>G46+G48</f>
        <v>0</v>
      </c>
      <c r="H50" s="6"/>
      <c r="I50" s="36">
        <f>G50</f>
        <v>0</v>
      </c>
    </row>
    <row r="51" spans="1:9" s="7" customFormat="1" ht="14.25" hidden="1">
      <c r="A51" s="6"/>
      <c r="B51" s="6"/>
      <c r="C51" s="48"/>
      <c r="D51" s="6"/>
      <c r="E51" s="6"/>
      <c r="F51" s="6"/>
      <c r="G51" s="32"/>
      <c r="H51" s="6"/>
      <c r="I51" s="32"/>
    </row>
    <row r="52" spans="1:9" s="7" customFormat="1" ht="14.25" hidden="1">
      <c r="A52" s="6"/>
      <c r="B52" s="6"/>
      <c r="C52" s="48"/>
      <c r="D52" s="6"/>
      <c r="E52" s="6"/>
      <c r="F52" s="6"/>
      <c r="G52" s="32"/>
      <c r="H52" s="6"/>
      <c r="I52" s="32"/>
    </row>
    <row r="53" spans="1:9" s="7" customFormat="1" ht="14.25" hidden="1">
      <c r="A53" s="6"/>
      <c r="B53" s="6"/>
      <c r="C53" s="48"/>
      <c r="D53" s="6"/>
      <c r="E53" s="6"/>
      <c r="F53" s="6"/>
      <c r="G53" s="32"/>
      <c r="H53" s="6"/>
      <c r="I53" s="32"/>
    </row>
    <row r="54" spans="1:9" s="7" customFormat="1" ht="3" customHeight="1" hidden="1">
      <c r="A54" s="6"/>
      <c r="B54" s="6"/>
      <c r="C54" s="6"/>
      <c r="D54" s="6"/>
      <c r="E54" s="6"/>
      <c r="F54" s="6"/>
      <c r="G54" s="32"/>
      <c r="H54" s="6"/>
      <c r="I54" s="32"/>
    </row>
    <row r="55" spans="1:9" s="7" customFormat="1" ht="3" customHeight="1" hidden="1">
      <c r="A55" s="44"/>
      <c r="B55" s="44"/>
      <c r="C55" s="44"/>
      <c r="D55" s="44"/>
      <c r="E55" s="44"/>
      <c r="F55" s="44"/>
      <c r="G55" s="45"/>
      <c r="H55" s="44"/>
      <c r="I55" s="45"/>
    </row>
    <row r="56" spans="1:9" s="7" customFormat="1" ht="3" customHeight="1" hidden="1">
      <c r="A56" s="44"/>
      <c r="B56" s="44"/>
      <c r="C56" s="44"/>
      <c r="D56" s="44"/>
      <c r="E56" s="44"/>
      <c r="F56" s="44"/>
      <c r="G56" s="45"/>
      <c r="H56" s="44"/>
      <c r="I56" s="45"/>
    </row>
    <row r="57" spans="1:9" s="7" customFormat="1" ht="3" customHeight="1" hidden="1">
      <c r="A57" s="44"/>
      <c r="B57" s="44"/>
      <c r="C57" s="44"/>
      <c r="D57" s="44"/>
      <c r="E57" s="44"/>
      <c r="F57" s="44"/>
      <c r="G57" s="45"/>
      <c r="H57" s="44"/>
      <c r="I57" s="45"/>
    </row>
    <row r="58" spans="1:9" s="7" customFormat="1" ht="3" customHeight="1" hidden="1">
      <c r="A58" s="44"/>
      <c r="B58" s="44"/>
      <c r="C58" s="44"/>
      <c r="D58" s="44"/>
      <c r="E58" s="44"/>
      <c r="F58" s="44"/>
      <c r="G58" s="45"/>
      <c r="H58" s="44"/>
      <c r="I58" s="45"/>
    </row>
    <row r="59" spans="1:9" s="7" customFormat="1" ht="3" customHeight="1" hidden="1">
      <c r="A59" s="44"/>
      <c r="B59" s="44"/>
      <c r="C59" s="44"/>
      <c r="D59" s="44"/>
      <c r="E59" s="44"/>
      <c r="F59" s="44"/>
      <c r="G59" s="45"/>
      <c r="H59" s="44"/>
      <c r="I59" s="45"/>
    </row>
    <row r="60" spans="1:9" s="7" customFormat="1" ht="3" customHeight="1" hidden="1">
      <c r="A60" s="44"/>
      <c r="B60" s="44"/>
      <c r="C60" s="44"/>
      <c r="D60" s="44"/>
      <c r="E60" s="44"/>
      <c r="F60" s="44"/>
      <c r="G60" s="45"/>
      <c r="H60" s="44"/>
      <c r="I60" s="45"/>
    </row>
    <row r="61" spans="1:9" s="7" customFormat="1" ht="3" customHeight="1" hidden="1">
      <c r="A61" s="44"/>
      <c r="B61" s="44"/>
      <c r="C61" s="44"/>
      <c r="D61" s="44"/>
      <c r="E61" s="44"/>
      <c r="F61" s="44"/>
      <c r="G61" s="45"/>
      <c r="H61" s="44"/>
      <c r="I61" s="45"/>
    </row>
    <row r="62" spans="2:9" ht="3" customHeight="1">
      <c r="B62" s="46"/>
      <c r="C62" s="46"/>
      <c r="D62" s="46"/>
      <c r="E62" s="46"/>
      <c r="F62" s="46"/>
      <c r="G62" s="47"/>
      <c r="H62" s="46"/>
      <c r="I62" s="47"/>
    </row>
    <row r="63" ht="3.75" customHeight="1" hidden="1"/>
    <row r="64" ht="13.5" hidden="1"/>
    <row r="65" spans="1:7" ht="13.5" customHeight="1">
      <c r="A65" s="201" t="s">
        <v>198</v>
      </c>
      <c r="B65" s="201"/>
      <c r="C65" s="201"/>
      <c r="D65" s="201"/>
      <c r="E65" s="201"/>
      <c r="F65" s="201"/>
      <c r="G65" s="201"/>
    </row>
  </sheetData>
  <sheetProtection/>
  <mergeCells count="14">
    <mergeCell ref="G1:I1"/>
    <mergeCell ref="E3:I3"/>
    <mergeCell ref="I8:I10"/>
    <mergeCell ref="F8:F10"/>
    <mergeCell ref="B8:B10"/>
    <mergeCell ref="B5:I5"/>
    <mergeCell ref="H8:H10"/>
    <mergeCell ref="F2:I2"/>
    <mergeCell ref="A65:G65"/>
    <mergeCell ref="A8:A10"/>
    <mergeCell ref="E8:E10"/>
    <mergeCell ref="G8:G10"/>
    <mergeCell ref="D8:D10"/>
    <mergeCell ref="C8:C10"/>
  </mergeCells>
  <printOptions/>
  <pageMargins left="1.2992125984251968" right="0.11811023622047244" top="0.9448818897637795" bottom="0.1968503937007874" header="0.31496062992125984" footer="0.31496062992125984"/>
  <pageSetup fitToHeight="0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24" zoomScaleNormal="124" zoomScalePageLayoutView="0" workbookViewId="0" topLeftCell="B1">
      <selection activeCell="K4" sqref="K4"/>
    </sheetView>
  </sheetViews>
  <sheetFormatPr defaultColWidth="9.140625" defaultRowHeight="15"/>
  <cols>
    <col min="1" max="1" width="9.28125" style="13" hidden="1" customWidth="1"/>
    <col min="2" max="2" width="6.7109375" style="13" customWidth="1"/>
    <col min="3" max="3" width="9.140625" style="13" customWidth="1"/>
    <col min="4" max="4" width="8.140625" style="13" customWidth="1"/>
    <col min="5" max="5" width="24.7109375" style="13" customWidth="1"/>
    <col min="6" max="6" width="32.8515625" style="13" customWidth="1"/>
    <col min="7" max="10" width="9.8515625" style="13" customWidth="1"/>
    <col min="11" max="16384" width="9.140625" style="13" customWidth="1"/>
  </cols>
  <sheetData>
    <row r="1" spans="5:10" ht="9.75" customHeight="1">
      <c r="E1" s="53"/>
      <c r="F1" s="191" t="s">
        <v>54</v>
      </c>
      <c r="G1" s="191"/>
      <c r="H1" s="191"/>
      <c r="I1" s="191"/>
      <c r="J1" s="191"/>
    </row>
    <row r="2" spans="5:10" ht="9.75" customHeight="1">
      <c r="E2" s="53"/>
      <c r="F2" s="191" t="s">
        <v>245</v>
      </c>
      <c r="G2" s="191"/>
      <c r="H2" s="191"/>
      <c r="I2" s="191"/>
      <c r="J2" s="191"/>
    </row>
    <row r="3" spans="5:10" ht="9.75" customHeight="1">
      <c r="E3" s="53"/>
      <c r="F3" s="191" t="s">
        <v>323</v>
      </c>
      <c r="G3" s="191"/>
      <c r="H3" s="191"/>
      <c r="I3" s="191"/>
      <c r="J3" s="191"/>
    </row>
    <row r="4" ht="8.25" customHeight="1"/>
    <row r="5" ht="11.25" hidden="1"/>
    <row r="6" ht="11.25" hidden="1"/>
    <row r="7" spans="1:10" ht="15">
      <c r="A7" s="206" t="s">
        <v>287</v>
      </c>
      <c r="B7" s="206"/>
      <c r="C7" s="206"/>
      <c r="D7" s="206"/>
      <c r="E7" s="206"/>
      <c r="F7" s="206"/>
      <c r="G7" s="206"/>
      <c r="H7" s="206"/>
      <c r="I7" s="206"/>
      <c r="J7" s="206"/>
    </row>
    <row r="9" spans="7:10" ht="11.25">
      <c r="G9" s="235" t="s">
        <v>203</v>
      </c>
      <c r="H9" s="235"/>
      <c r="I9" s="235"/>
      <c r="J9" s="235"/>
    </row>
    <row r="10" spans="2:11" ht="15" customHeight="1">
      <c r="B10" s="233" t="s">
        <v>273</v>
      </c>
      <c r="C10" s="233" t="s">
        <v>215</v>
      </c>
      <c r="D10" s="233" t="s">
        <v>216</v>
      </c>
      <c r="E10" s="233" t="s">
        <v>218</v>
      </c>
      <c r="F10" s="236" t="s">
        <v>288</v>
      </c>
      <c r="G10" s="237" t="s">
        <v>289</v>
      </c>
      <c r="H10" s="238" t="s">
        <v>201</v>
      </c>
      <c r="I10" s="238" t="s">
        <v>2</v>
      </c>
      <c r="J10" s="238" t="s">
        <v>3</v>
      </c>
      <c r="K10" s="238"/>
    </row>
    <row r="11" spans="1:11" s="107" customFormat="1" ht="75" customHeight="1">
      <c r="A11" s="184"/>
      <c r="B11" s="233"/>
      <c r="C11" s="233"/>
      <c r="D11" s="233"/>
      <c r="E11" s="233"/>
      <c r="F11" s="236"/>
      <c r="G11" s="237"/>
      <c r="H11" s="238"/>
      <c r="I11" s="238"/>
      <c r="J11" s="182" t="s">
        <v>233</v>
      </c>
      <c r="K11" s="182" t="s">
        <v>290</v>
      </c>
    </row>
    <row r="12" spans="1:11" s="107" customFormat="1" ht="15" customHeight="1">
      <c r="A12" s="184"/>
      <c r="B12" s="155">
        <v>1</v>
      </c>
      <c r="C12" s="155">
        <v>2</v>
      </c>
      <c r="D12" s="155">
        <v>3</v>
      </c>
      <c r="E12" s="155">
        <v>4</v>
      </c>
      <c r="F12" s="182">
        <v>5</v>
      </c>
      <c r="G12" s="183">
        <v>6</v>
      </c>
      <c r="H12" s="152">
        <v>7</v>
      </c>
      <c r="I12" s="152">
        <v>8</v>
      </c>
      <c r="J12" s="182">
        <v>9</v>
      </c>
      <c r="K12" s="182">
        <v>10</v>
      </c>
    </row>
    <row r="13" spans="1:11" ht="24.75" customHeight="1">
      <c r="A13" s="185"/>
      <c r="B13" s="167" t="s">
        <v>250</v>
      </c>
      <c r="C13" s="168"/>
      <c r="D13" s="168"/>
      <c r="E13" s="168" t="s">
        <v>249</v>
      </c>
      <c r="F13" s="181"/>
      <c r="G13" s="181"/>
      <c r="H13" s="181"/>
      <c r="I13" s="181"/>
      <c r="J13" s="181"/>
      <c r="K13" s="181"/>
    </row>
    <row r="14" spans="1:11" ht="34.5" customHeight="1">
      <c r="A14" s="186"/>
      <c r="B14" s="108" t="s">
        <v>251</v>
      </c>
      <c r="C14" s="108" t="s">
        <v>153</v>
      </c>
      <c r="D14" s="108" t="s">
        <v>105</v>
      </c>
      <c r="E14" s="180"/>
      <c r="F14" s="18" t="s">
        <v>302</v>
      </c>
      <c r="G14" s="188" t="s">
        <v>293</v>
      </c>
      <c r="H14" s="137">
        <f>I14+J14</f>
        <v>453000</v>
      </c>
      <c r="I14" s="137">
        <v>453000</v>
      </c>
      <c r="J14" s="137"/>
      <c r="K14" s="137"/>
    </row>
    <row r="15" spans="1:11" ht="36.75" customHeight="1">
      <c r="A15" s="186"/>
      <c r="B15" s="108" t="s">
        <v>257</v>
      </c>
      <c r="C15" s="108" t="s">
        <v>220</v>
      </c>
      <c r="D15" s="108" t="s">
        <v>224</v>
      </c>
      <c r="E15" s="18"/>
      <c r="F15" s="18" t="s">
        <v>291</v>
      </c>
      <c r="G15" s="188" t="s">
        <v>292</v>
      </c>
      <c r="H15" s="137">
        <f aca="true" t="shared" si="0" ref="H15:H20">I15+J15</f>
        <v>430000</v>
      </c>
      <c r="I15" s="137">
        <v>430000</v>
      </c>
      <c r="J15" s="137"/>
      <c r="K15" s="137"/>
    </row>
    <row r="16" spans="1:11" ht="39" customHeight="1">
      <c r="A16" s="186"/>
      <c r="B16" s="108" t="s">
        <v>295</v>
      </c>
      <c r="C16" s="108" t="s">
        <v>296</v>
      </c>
      <c r="D16" s="108" t="s">
        <v>297</v>
      </c>
      <c r="E16" s="18"/>
      <c r="F16" s="18" t="s">
        <v>294</v>
      </c>
      <c r="G16" s="188" t="s">
        <v>292</v>
      </c>
      <c r="H16" s="137">
        <f t="shared" si="0"/>
        <v>1140000</v>
      </c>
      <c r="I16" s="137">
        <v>140000</v>
      </c>
      <c r="J16" s="137">
        <f>K16</f>
        <v>1000000</v>
      </c>
      <c r="K16" s="137">
        <v>1000000</v>
      </c>
    </row>
    <row r="17" spans="1:11" ht="69.75" customHeight="1">
      <c r="A17" s="186"/>
      <c r="B17" s="108" t="s">
        <v>299</v>
      </c>
      <c r="C17" s="108" t="s">
        <v>300</v>
      </c>
      <c r="D17" s="114" t="s">
        <v>301</v>
      </c>
      <c r="E17" s="18"/>
      <c r="F17" s="18" t="s">
        <v>298</v>
      </c>
      <c r="G17" s="188" t="s">
        <v>292</v>
      </c>
      <c r="H17" s="137">
        <f t="shared" si="0"/>
        <v>8300500</v>
      </c>
      <c r="I17" s="137">
        <v>4240000</v>
      </c>
      <c r="J17" s="137">
        <v>4060500</v>
      </c>
      <c r="K17" s="137">
        <v>4000000</v>
      </c>
    </row>
    <row r="18" spans="1:11" ht="48.75" customHeight="1">
      <c r="A18" s="186"/>
      <c r="B18" s="108" t="s">
        <v>257</v>
      </c>
      <c r="C18" s="108" t="s">
        <v>220</v>
      </c>
      <c r="D18" s="108" t="s">
        <v>224</v>
      </c>
      <c r="E18" s="18"/>
      <c r="F18" s="18" t="s">
        <v>319</v>
      </c>
      <c r="G18" s="188" t="s">
        <v>292</v>
      </c>
      <c r="H18" s="137">
        <f t="shared" si="0"/>
        <v>200000</v>
      </c>
      <c r="I18" s="137">
        <v>200000</v>
      </c>
      <c r="J18" s="137"/>
      <c r="K18" s="137"/>
    </row>
    <row r="19" spans="1:11" ht="35.25" customHeight="1">
      <c r="A19" s="186"/>
      <c r="B19" s="108" t="s">
        <v>265</v>
      </c>
      <c r="C19" s="108" t="s">
        <v>155</v>
      </c>
      <c r="D19" s="108" t="s">
        <v>116</v>
      </c>
      <c r="E19" s="18"/>
      <c r="F19" s="18" t="s">
        <v>154</v>
      </c>
      <c r="G19" s="188" t="s">
        <v>292</v>
      </c>
      <c r="H19" s="137">
        <f t="shared" si="0"/>
        <v>200000</v>
      </c>
      <c r="I19" s="137">
        <v>200000</v>
      </c>
      <c r="J19" s="137"/>
      <c r="K19" s="137"/>
    </row>
    <row r="20" spans="1:11" s="128" customFormat="1" ht="40.5" customHeight="1">
      <c r="A20" s="187"/>
      <c r="B20" s="127" t="s">
        <v>269</v>
      </c>
      <c r="C20" s="127" t="s">
        <v>304</v>
      </c>
      <c r="D20" s="127" t="s">
        <v>267</v>
      </c>
      <c r="E20" s="126"/>
      <c r="F20" s="126" t="s">
        <v>303</v>
      </c>
      <c r="G20" s="188" t="s">
        <v>292</v>
      </c>
      <c r="H20" s="137">
        <f t="shared" si="0"/>
        <v>500000</v>
      </c>
      <c r="I20" s="189">
        <v>500000</v>
      </c>
      <c r="J20" s="189"/>
      <c r="K20" s="189"/>
    </row>
    <row r="21" spans="2:11" ht="11.25">
      <c r="B21" s="152" t="s">
        <v>212</v>
      </c>
      <c r="C21" s="152" t="s">
        <v>212</v>
      </c>
      <c r="D21" s="152" t="s">
        <v>212</v>
      </c>
      <c r="E21" s="18" t="s">
        <v>248</v>
      </c>
      <c r="F21" s="152" t="s">
        <v>212</v>
      </c>
      <c r="G21" s="152" t="s">
        <v>212</v>
      </c>
      <c r="H21" s="190">
        <f>SUM(H14:H20)</f>
        <v>11223500</v>
      </c>
      <c r="I21" s="190">
        <f>SUM(I14:I20)</f>
        <v>6163000</v>
      </c>
      <c r="J21" s="190">
        <f>SUM(J14:J20)</f>
        <v>5060500</v>
      </c>
      <c r="K21" s="190">
        <f>SUM(K14:K20)</f>
        <v>5000000</v>
      </c>
    </row>
    <row r="24" spans="1:6" ht="13.5">
      <c r="A24" s="201" t="s">
        <v>198</v>
      </c>
      <c r="B24" s="201"/>
      <c r="C24" s="201"/>
      <c r="D24" s="201"/>
      <c r="E24" s="201"/>
      <c r="F24" s="201"/>
    </row>
    <row r="25" spans="1:10" ht="13.5">
      <c r="A25" s="207"/>
      <c r="B25" s="207"/>
      <c r="C25" s="207"/>
      <c r="D25" s="207"/>
      <c r="E25" s="207"/>
      <c r="F25" s="207"/>
      <c r="G25" s="207"/>
      <c r="H25" s="207"/>
      <c r="I25" s="207"/>
      <c r="J25" s="207"/>
    </row>
  </sheetData>
  <sheetProtection/>
  <mergeCells count="16">
    <mergeCell ref="E10:E11"/>
    <mergeCell ref="F10:F11"/>
    <mergeCell ref="G10:G11"/>
    <mergeCell ref="H10:H11"/>
    <mergeCell ref="I10:I11"/>
    <mergeCell ref="J10:K10"/>
    <mergeCell ref="A25:J25"/>
    <mergeCell ref="A24:F24"/>
    <mergeCell ref="G9:J9"/>
    <mergeCell ref="F1:J1"/>
    <mergeCell ref="F2:J2"/>
    <mergeCell ref="F3:J3"/>
    <mergeCell ref="A7:J7"/>
    <mergeCell ref="B10:B11"/>
    <mergeCell ref="C10:C11"/>
    <mergeCell ref="D10:D11"/>
  </mergeCells>
  <printOptions/>
  <pageMargins left="1.299212598425197" right="0.11811023622047245" top="0.9448818897637796" bottom="0.1968503937007874" header="0.31496062992125984" footer="0.31496062992125984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2019-01-04T13:01:46Z</cp:lastPrinted>
  <dcterms:created xsi:type="dcterms:W3CDTF">2012-01-01T19:26:23Z</dcterms:created>
  <dcterms:modified xsi:type="dcterms:W3CDTF">2019-01-04T13:01:53Z</dcterms:modified>
  <cp:category/>
  <cp:version/>
  <cp:contentType/>
  <cp:contentStatus/>
</cp:coreProperties>
</file>