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15" windowHeight="747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<sst xmlns="http://schemas.openxmlformats.org/spreadsheetml/2006/main" count="169" uniqueCount="102">
  <si>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</si>
  <si>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</si>
  <si>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</si>
  <si>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</si>
  <si>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</si>
  <si>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</si>
  <si>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</si>
  <si>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</si>
  <si>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</si>
  <si>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</si>
  <si>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</si>
  <si>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</si>
  <si>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</si>
  <si>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</si>
  <si>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</si>
  <si>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</si>
  <si>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</si>
  <si>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</si>
  <si>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</si>
  <si>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</si>
  <si>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</si>
  <si>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</si>
  <si>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Н.О.Варибрус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</si>
  <si>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</si>
  <si>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 xml:space="preserve">Керівник ФРВ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</si>
  <si>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</si>
  <si>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пайової участі у розвитку інфраструктури населеного пункту</t>
  </si>
  <si>
    <t>План з урахуванням змін, тис.грн.</t>
  </si>
  <si>
    <t>Викона-но, тис.грн.</t>
  </si>
  <si>
    <t>Кошти, що передаються із загального фонду бюджету до бюджету розвитку (спеціального фонду)</t>
  </si>
  <si>
    <t>Податок на майно</t>
  </si>
  <si>
    <t>Єдиний податок</t>
  </si>
  <si>
    <t>Екологічний податок</t>
  </si>
  <si>
    <t>Податок на прибуток підприємств та фінансових установ комунальної власності</t>
  </si>
  <si>
    <t>Збір за провадження деяких видів торгівельної діяльності</t>
  </si>
  <si>
    <t>Туристичний збір</t>
  </si>
  <si>
    <t>Субвенція з державного бюджету місцевим бюджетам на зпроведення виборів депутатів місцевих рад та сільських, селищних, міських голів</t>
  </si>
  <si>
    <t>Плата за надання адміністративних послуг</t>
  </si>
  <si>
    <t>Виконано, тис.грн.</t>
  </si>
  <si>
    <t>Відсоток виконання, %</t>
  </si>
  <si>
    <t>Організація та проведення громадських робіт</t>
  </si>
  <si>
    <t>1010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</si>
  <si>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</si>
  <si>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автомобільного транспорту</t>
  </si>
  <si>
    <t>Внутрішні податки на товари та послуги</t>
  </si>
  <si>
    <t>Інші надходження (адмінштрафи)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</si>
  <si>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</si>
  <si>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Рподатки та збори, не віднесені до інших категорій</t>
  </si>
  <si>
    <t>Субвенція з державного бюджету місцевим бюджетам на будівництво/капітальний ремонт/реконструкцію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 дітей, позбавлених батьківського піклування, осіб з їх числа, виготовлення проектно-кошторисної документації</t>
  </si>
  <si>
    <t>Інші субвенції з місцевого бюджету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</si>
  <si>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</si>
  <si>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</si>
  <si>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</si>
  <si>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0180</t>
  </si>
  <si>
    <t>Надання дошкільної освіти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</si>
  <si>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</si>
  <si>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</si>
  <si>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3140</t>
  </si>
  <si>
    <t>3192</t>
  </si>
  <si>
    <t>3210</t>
  </si>
  <si>
    <t>3242</t>
  </si>
  <si>
    <t>Забезпечення діяльності палаців і будинків культури, клубів, центрів дозвілля та інших клубних закладів</t>
  </si>
  <si>
    <t>4060</t>
  </si>
  <si>
    <t>4082</t>
  </si>
  <si>
    <t>5061</t>
  </si>
  <si>
    <t>Інші заходи в галузі культури і мистецтва</t>
  </si>
  <si>
    <r>
      <t>Забезпечення діяльності місцевих центрів фізичного здоров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</si>
  <si>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</si>
  <si>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6013</t>
  </si>
  <si>
    <t>6030</t>
  </si>
  <si>
    <t>Здійснення заходів із землеустрою</t>
  </si>
  <si>
    <t>7130</t>
  </si>
  <si>
    <t>7330</t>
  </si>
  <si>
    <r>
      <t>Будівництво інших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</si>
  <si>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Утримання та розвиток автомобільних доріг та дорожньої інфраструктури за рахунок коштів місцевого бюджету</t>
  </si>
  <si>
    <t>7413</t>
  </si>
  <si>
    <t>7461</t>
  </si>
  <si>
    <t>Заходи запобігання та ліквідації надзвичайних ситуацій та наслідків стихійного лиха</t>
  </si>
  <si>
    <t>8110</t>
  </si>
  <si>
    <t>8230</t>
  </si>
  <si>
    <t>Інші заходи громадського порядку та безпеки</t>
  </si>
  <si>
    <t>Утилізація відходів</t>
  </si>
  <si>
    <t>8312</t>
  </si>
  <si>
    <t>9770</t>
  </si>
  <si>
    <t>7680</t>
  </si>
  <si>
    <t>Членські внески до асоціацй органів місцевого самоврядування</t>
  </si>
  <si>
    <t>8330</t>
  </si>
  <si>
    <t>Інша діяльність у сфері екології та охорони природних ресурсів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</si>
  <si>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</si>
  <si>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</si>
  <si>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7310</t>
  </si>
  <si>
    <t>Будівництво об'єктів житлово-комунального господарства</t>
  </si>
  <si>
    <t>до ріш. 24 сесії (7 скл.) № 24/___</t>
  </si>
  <si>
    <t>від      11.10.2018р.</t>
  </si>
  <si>
    <t>Рентна плата та плата за використання інших природних ресурсів</t>
  </si>
  <si>
    <t>Інші дотації з місцевого бюджету</t>
  </si>
  <si>
    <t>6020</t>
  </si>
  <si>
    <t>Організація благоустрою населених пунктів</t>
  </si>
  <si>
    <t>Забезпечення діяльності водопровідно-каналізаційне господарства</t>
  </si>
  <si>
    <t>6012</t>
  </si>
  <si>
    <t>Забезпечення діяльності з виробництва, транспортування, постачання теплової енергії</t>
  </si>
  <si>
    <t>за  9 місяців 2018 року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</si>
</sst>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Book Antiqua"/>
      <family val="1"/>
    </font>
    <font>
      <b/>
      <sz val="7"/>
      <name val="Book Antiqua"/>
      <family val="1"/>
    </font>
    <font>
      <sz val="6"/>
      <name val="Book Antiqua"/>
      <family val="1"/>
    </font>
    <font>
      <sz val="7"/>
      <color indexed="8"/>
      <name val="Book Antiqua"/>
      <family val="1"/>
    </font>
    <font>
      <sz val="6"/>
      <color indexed="8"/>
      <name val="Book Antiqua"/>
      <family val="1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Book Antiqua"/>
      <family val="1"/>
    </font>
    <font>
      <b/>
      <i/>
      <sz val="7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b/>
      <sz val="7"/>
      <color theme="1"/>
      <name val="Book Antiqua"/>
      <family val="1"/>
    </font>
    <font>
      <sz val="6"/>
      <color theme="1"/>
      <name val="Book Antiqua"/>
      <family val="1"/>
    </font>
    <font>
      <sz val="6"/>
      <color rgb="FF000000"/>
      <name val="Book Antiqua"/>
      <family val="1"/>
    </font>
    <font>
      <b/>
      <sz val="9"/>
      <color theme="1"/>
      <name val="Book Antiqua"/>
      <family val="1"/>
    </font>
    <font>
      <b/>
      <i/>
      <sz val="7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vertical="center" wrapText="1"/>
    </xf>
    <xf numFmtId="189" fontId="45" fillId="0" borderId="10" xfId="0" applyNumberFormat="1" applyFont="1" applyBorder="1" applyAlignment="1">
      <alignment vertical="center" wrapText="1"/>
    </xf>
    <xf numFmtId="188" fontId="45" fillId="0" borderId="10" xfId="0" applyNumberFormat="1" applyFont="1" applyBorder="1" applyAlignment="1">
      <alignment vertical="center" wrapText="1"/>
    </xf>
    <xf numFmtId="0" fontId="3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189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88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49" fontId="45" fillId="0" borderId="10" xfId="0" applyNumberFormat="1" applyFont="1" applyBorder="1" applyAlignment="1">
      <alignment horizontal="right" vertical="center" wrapText="1"/>
    </xf>
    <xf numFmtId="1" fontId="45" fillId="0" borderId="10" xfId="0" applyNumberFormat="1" applyFont="1" applyBorder="1" applyAlignment="1">
      <alignment vertical="center" wrapText="1"/>
    </xf>
    <xf numFmtId="2" fontId="45" fillId="0" borderId="10" xfId="0" applyNumberFormat="1" applyFont="1" applyBorder="1" applyAlignment="1">
      <alignment vertical="center" wrapText="1"/>
    </xf>
    <xf numFmtId="49" fontId="45" fillId="0" borderId="0" xfId="0" applyNumberFormat="1" applyFont="1" applyAlignment="1">
      <alignment horizontal="right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0" fontId="48" fillId="0" borderId="0" xfId="0" applyFont="1" applyAlignment="1">
      <alignment vertical="center" wrapText="1"/>
    </xf>
    <xf numFmtId="0" fontId="5" fillId="0" borderId="10" xfId="54" applyFont="1" applyBorder="1" applyAlignment="1">
      <alignment vertical="center" wrapText="1"/>
      <protection/>
    </xf>
    <xf numFmtId="0" fontId="48" fillId="0" borderId="15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189" fontId="3" fillId="0" borderId="10" xfId="0" applyNumberFormat="1" applyFont="1" applyBorder="1" applyAlignment="1">
      <alignment vertical="center" wrapText="1"/>
    </xf>
    <xf numFmtId="188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189" fontId="3" fillId="33" borderId="10" xfId="0" applyNumberFormat="1" applyFont="1" applyFill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7" xfId="53"/>
    <cellStyle name="Обычный 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54;&#1090;&#1095;&#1077;&#1090;%20&#1042;&#1044;&#1050;\&#1072;&#1085;&#1072;&#1083;&#1110;&#1079;%20&#1076;&#1086;&#1093;&#1086;&#1076;&#1110;&#107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  <sheetName val="Лист4"/>
    </sheetNames>
    <sheetDataSet>
      <sheetData sheetId="1">
        <row r="44">
          <cell r="A44">
            <v>21010300</v>
          </cell>
          <cell r="B44" t="str">
            <v>Частина чистого прибутку (доходу) комунальних унітарних підприємств та їх об'єднань, що вилучається до бюджету </v>
          </cell>
        </row>
        <row r="45">
          <cell r="A45">
            <v>22090000</v>
          </cell>
          <cell r="B45" t="str">
            <v>Державне мито                </v>
          </cell>
        </row>
        <row r="48">
          <cell r="A48">
            <v>24060300</v>
          </cell>
          <cell r="B48" t="str">
            <v>Інші надходження</v>
          </cell>
        </row>
      </sheetData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</row>
        <row r="30">
          <cell r="A30">
            <v>25000000</v>
          </cell>
          <cell r="B30" t="str">
            <v>Власні надходження бюджетних установ</v>
          </cell>
        </row>
        <row r="40">
          <cell r="A40">
            <v>31030000</v>
          </cell>
          <cell r="B40" t="str">
            <v>Кошти від відчуження майна, що належить Автономній Республіці Крим та майна, що перебуває в комунальній власності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110" zoomScaleNormal="110" zoomScalePageLayoutView="0" workbookViewId="0" topLeftCell="A47">
      <selection activeCell="E2" sqref="E2"/>
    </sheetView>
  </sheetViews>
  <sheetFormatPr defaultColWidth="9.140625" defaultRowHeight="15"/>
  <cols>
    <col min="1" max="1" width="7.8515625" style="1" customWidth="1"/>
    <col min="2" max="2" width="58.140625" style="23" customWidth="1"/>
    <col min="3" max="3" width="9.57421875" style="1" customWidth="1"/>
    <col min="4" max="4" width="9.140625" style="1" customWidth="1"/>
    <col min="5" max="5" width="7.00390625" style="1" customWidth="1"/>
    <col min="6" max="6" width="9.8515625" style="1" bestFit="1" customWidth="1"/>
    <col min="7" max="7" width="9.28125" style="1" customWidth="1"/>
    <col min="8" max="8" width="7.140625" style="1" customWidth="1"/>
    <col min="9" max="10" width="9.421875" style="1" bestFit="1" customWidth="1"/>
    <col min="11" max="11" width="6.421875" style="1" customWidth="1"/>
    <col min="12" max="16384" width="9.140625" style="1" customWidth="1"/>
  </cols>
  <sheetData>
    <row r="1" spans="9:11" ht="12">
      <c r="I1" s="43" t="s">
        <v>0</v>
      </c>
      <c r="J1" s="43"/>
      <c r="K1" s="43"/>
    </row>
    <row r="2" spans="9:11" ht="12">
      <c r="I2" s="43" t="s">
        <v>92</v>
      </c>
      <c r="J2" s="43"/>
      <c r="K2" s="43"/>
    </row>
    <row r="3" spans="9:11" ht="12">
      <c r="I3" s="43" t="s">
        <v>93</v>
      </c>
      <c r="J3" s="43"/>
      <c r="K3" s="43"/>
    </row>
    <row r="4" ht="4.5" customHeight="1"/>
    <row r="5" spans="1:11" ht="14.2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4.25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4.25">
      <c r="A7" s="44" t="s">
        <v>101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ht="3.75" customHeight="1"/>
    <row r="9" spans="1:11" ht="13.5" customHeight="1">
      <c r="A9" s="47" t="s">
        <v>3</v>
      </c>
      <c r="B9" s="50" t="s">
        <v>4</v>
      </c>
      <c r="C9" s="40" t="s">
        <v>5</v>
      </c>
      <c r="D9" s="41"/>
      <c r="E9" s="42"/>
      <c r="F9" s="40" t="s">
        <v>6</v>
      </c>
      <c r="G9" s="41"/>
      <c r="H9" s="42"/>
      <c r="I9" s="40" t="s">
        <v>7</v>
      </c>
      <c r="J9" s="41"/>
      <c r="K9" s="42"/>
    </row>
    <row r="10" spans="1:11" ht="50.25" customHeight="1">
      <c r="A10" s="48"/>
      <c r="B10" s="51"/>
      <c r="C10" s="2" t="s">
        <v>27</v>
      </c>
      <c r="D10" s="2" t="s">
        <v>38</v>
      </c>
      <c r="E10" s="2" t="s">
        <v>39</v>
      </c>
      <c r="F10" s="2" t="s">
        <v>27</v>
      </c>
      <c r="G10" s="2" t="s">
        <v>38</v>
      </c>
      <c r="H10" s="2" t="s">
        <v>10</v>
      </c>
      <c r="I10" s="2" t="s">
        <v>27</v>
      </c>
      <c r="J10" s="2" t="s">
        <v>38</v>
      </c>
      <c r="K10" s="2" t="s">
        <v>39</v>
      </c>
    </row>
    <row r="11" spans="1:11" ht="13.5" customHeight="1">
      <c r="A11" s="45" t="s">
        <v>11</v>
      </c>
      <c r="B11" s="46"/>
      <c r="C11" s="3"/>
      <c r="D11" s="3"/>
      <c r="E11" s="3"/>
      <c r="F11" s="3"/>
      <c r="G11" s="3"/>
      <c r="H11" s="3"/>
      <c r="I11" s="3"/>
      <c r="J11" s="3"/>
      <c r="K11" s="3"/>
    </row>
    <row r="12" spans="1:11" ht="12">
      <c r="A12" s="3">
        <v>11020200</v>
      </c>
      <c r="B12" s="24" t="s">
        <v>33</v>
      </c>
      <c r="C12" s="4">
        <v>40.9</v>
      </c>
      <c r="D12" s="4">
        <v>32.991</v>
      </c>
      <c r="E12" s="5">
        <f>ROUND(D12/C12*100,1)</f>
        <v>80.7</v>
      </c>
      <c r="F12" s="3"/>
      <c r="G12" s="3"/>
      <c r="H12" s="3"/>
      <c r="I12" s="4">
        <f>C12+F12</f>
        <v>40.9</v>
      </c>
      <c r="J12" s="4">
        <f>D12+G12</f>
        <v>32.991</v>
      </c>
      <c r="K12" s="5">
        <f aca="true" t="shared" si="0" ref="K12:K33">ROUND(J12/I12*100,1)</f>
        <v>80.7</v>
      </c>
    </row>
    <row r="13" spans="1:11" ht="12">
      <c r="A13" s="3">
        <v>13000000</v>
      </c>
      <c r="B13" s="24" t="s">
        <v>94</v>
      </c>
      <c r="C13" s="4"/>
      <c r="D13" s="4">
        <v>3.007</v>
      </c>
      <c r="E13" s="5"/>
      <c r="F13" s="3"/>
      <c r="G13" s="3"/>
      <c r="H13" s="3"/>
      <c r="I13" s="4">
        <f>C13+F13</f>
        <v>0</v>
      </c>
      <c r="J13" s="4">
        <f>D13+G13</f>
        <v>3.007</v>
      </c>
      <c r="K13" s="5"/>
    </row>
    <row r="14" spans="1:11" ht="12.75" customHeight="1">
      <c r="A14" s="3">
        <v>14000000</v>
      </c>
      <c r="B14" s="24" t="s">
        <v>44</v>
      </c>
      <c r="C14" s="4">
        <v>1675.7</v>
      </c>
      <c r="D14" s="4">
        <v>2096.144</v>
      </c>
      <c r="E14" s="5">
        <f aca="true" t="shared" si="1" ref="E14:E28">ROUND(D14/C14*100,1)</f>
        <v>125.1</v>
      </c>
      <c r="F14" s="3"/>
      <c r="G14" s="3"/>
      <c r="H14" s="3"/>
      <c r="I14" s="4">
        <f aca="true" t="shared" si="2" ref="I14:J37">C14+F14</f>
        <v>1675.7</v>
      </c>
      <c r="J14" s="4">
        <f t="shared" si="2"/>
        <v>2096.144</v>
      </c>
      <c r="K14" s="5">
        <f t="shared" si="0"/>
        <v>125.1</v>
      </c>
    </row>
    <row r="15" spans="1:11" ht="12.75" customHeight="1">
      <c r="A15" s="3">
        <v>18010000</v>
      </c>
      <c r="B15" s="25" t="s">
        <v>30</v>
      </c>
      <c r="C15" s="4">
        <v>9974.9</v>
      </c>
      <c r="D15" s="4">
        <v>10374.429</v>
      </c>
      <c r="E15" s="5">
        <f t="shared" si="1"/>
        <v>104</v>
      </c>
      <c r="F15" s="3"/>
      <c r="G15" s="3"/>
      <c r="H15" s="3"/>
      <c r="I15" s="4">
        <f t="shared" si="2"/>
        <v>9974.9</v>
      </c>
      <c r="J15" s="4">
        <f t="shared" si="2"/>
        <v>10374.429</v>
      </c>
      <c r="K15" s="5">
        <f t="shared" si="0"/>
        <v>104</v>
      </c>
    </row>
    <row r="16" spans="1:11" ht="12.75" customHeight="1">
      <c r="A16" s="3">
        <v>18030000</v>
      </c>
      <c r="B16" s="25" t="s">
        <v>35</v>
      </c>
      <c r="C16" s="4">
        <v>1.4</v>
      </c>
      <c r="D16" s="4">
        <v>2.636</v>
      </c>
      <c r="E16" s="5">
        <f t="shared" si="1"/>
        <v>188.3</v>
      </c>
      <c r="F16" s="3"/>
      <c r="G16" s="3"/>
      <c r="H16" s="3"/>
      <c r="I16" s="4">
        <f>C16+F16</f>
        <v>1.4</v>
      </c>
      <c r="J16" s="4">
        <f>D16+G16</f>
        <v>2.636</v>
      </c>
      <c r="K16" s="5">
        <f t="shared" si="0"/>
        <v>188.3</v>
      </c>
    </row>
    <row r="17" spans="1:11" ht="12" hidden="1">
      <c r="A17" s="3">
        <v>18040000</v>
      </c>
      <c r="B17" s="24" t="s">
        <v>34</v>
      </c>
      <c r="C17" s="4"/>
      <c r="D17" s="4"/>
      <c r="E17" s="5"/>
      <c r="F17" s="3"/>
      <c r="G17" s="3"/>
      <c r="H17" s="3"/>
      <c r="I17" s="4">
        <f>C17+F17</f>
        <v>0</v>
      </c>
      <c r="J17" s="4">
        <f>D17+G17</f>
        <v>0</v>
      </c>
      <c r="K17" s="5"/>
    </row>
    <row r="18" spans="1:11" ht="13.5" customHeight="1">
      <c r="A18" s="3">
        <v>18050000</v>
      </c>
      <c r="B18" s="24" t="s">
        <v>31</v>
      </c>
      <c r="C18" s="4">
        <v>6403.8</v>
      </c>
      <c r="D18" s="4">
        <v>6421.312</v>
      </c>
      <c r="E18" s="5">
        <f t="shared" si="1"/>
        <v>100.3</v>
      </c>
      <c r="F18" s="3"/>
      <c r="G18" s="3"/>
      <c r="H18" s="3"/>
      <c r="I18" s="4">
        <f t="shared" si="2"/>
        <v>6403.8</v>
      </c>
      <c r="J18" s="4">
        <f t="shared" si="2"/>
        <v>6421.312</v>
      </c>
      <c r="K18" s="5">
        <f t="shared" si="0"/>
        <v>100.3</v>
      </c>
    </row>
    <row r="19" spans="1:11" ht="12">
      <c r="A19" s="3">
        <v>19010000</v>
      </c>
      <c r="B19" s="24" t="s">
        <v>32</v>
      </c>
      <c r="C19" s="4"/>
      <c r="D19" s="4"/>
      <c r="E19" s="5"/>
      <c r="F19" s="4">
        <v>40.5</v>
      </c>
      <c r="G19" s="4">
        <v>47.858</v>
      </c>
      <c r="H19" s="3">
        <f>ROUND(G19/F19*100,1)</f>
        <v>118.2</v>
      </c>
      <c r="I19" s="4">
        <f t="shared" si="2"/>
        <v>40.5</v>
      </c>
      <c r="J19" s="4">
        <f t="shared" si="2"/>
        <v>47.858</v>
      </c>
      <c r="K19" s="5">
        <f t="shared" si="0"/>
        <v>118.2</v>
      </c>
    </row>
    <row r="20" spans="1:11" ht="12" hidden="1">
      <c r="A20" s="3">
        <v>19090000</v>
      </c>
      <c r="B20" s="26" t="s">
        <v>47</v>
      </c>
      <c r="C20" s="4"/>
      <c r="D20" s="4"/>
      <c r="E20" s="5"/>
      <c r="F20" s="4"/>
      <c r="G20" s="4"/>
      <c r="H20" s="5"/>
      <c r="I20" s="4"/>
      <c r="J20" s="4">
        <f t="shared" si="2"/>
        <v>0</v>
      </c>
      <c r="K20" s="5"/>
    </row>
    <row r="21" spans="1:11" ht="23.25" customHeight="1">
      <c r="A21" s="3">
        <f>'[1]доходи заг'!A44</f>
        <v>21010300</v>
      </c>
      <c r="B21" s="24" t="str">
        <f>'[1]доходи заг'!B44</f>
        <v>Частина чистого прибутку (доходу) комунальних унітарних підприємств та їх об'єднань, що вилучається до бюджету </v>
      </c>
      <c r="C21" s="4">
        <v>15</v>
      </c>
      <c r="D21" s="4">
        <v>-7.927</v>
      </c>
      <c r="E21" s="5"/>
      <c r="F21" s="3"/>
      <c r="G21" s="3"/>
      <c r="H21" s="3"/>
      <c r="I21" s="4">
        <f t="shared" si="2"/>
        <v>15</v>
      </c>
      <c r="J21" s="4">
        <f t="shared" si="2"/>
        <v>-7.927</v>
      </c>
      <c r="K21" s="5"/>
    </row>
    <row r="22" spans="1:11" ht="12">
      <c r="A22" s="3">
        <v>21080000</v>
      </c>
      <c r="B22" s="24" t="s">
        <v>45</v>
      </c>
      <c r="C22" s="4">
        <v>34.7</v>
      </c>
      <c r="D22" s="4">
        <v>153.659</v>
      </c>
      <c r="E22" s="5">
        <f t="shared" si="1"/>
        <v>442.8</v>
      </c>
      <c r="F22" s="3"/>
      <c r="G22" s="3"/>
      <c r="H22" s="3"/>
      <c r="I22" s="4">
        <f t="shared" si="2"/>
        <v>34.7</v>
      </c>
      <c r="J22" s="4">
        <f t="shared" si="2"/>
        <v>153.659</v>
      </c>
      <c r="K22" s="5">
        <f t="shared" si="0"/>
        <v>442.8</v>
      </c>
    </row>
    <row r="23" spans="1:11" ht="12">
      <c r="A23" s="3">
        <v>22010000</v>
      </c>
      <c r="B23" s="24" t="s">
        <v>37</v>
      </c>
      <c r="C23" s="4">
        <v>637.9</v>
      </c>
      <c r="D23" s="4">
        <v>748.796</v>
      </c>
      <c r="E23" s="5">
        <f t="shared" si="1"/>
        <v>117.4</v>
      </c>
      <c r="F23" s="3"/>
      <c r="G23" s="3"/>
      <c r="H23" s="3"/>
      <c r="I23" s="4">
        <f>C23+F23</f>
        <v>637.9</v>
      </c>
      <c r="J23" s="4">
        <f>D23+G23</f>
        <v>748.796</v>
      </c>
      <c r="K23" s="5">
        <f t="shared" si="0"/>
        <v>117.4</v>
      </c>
    </row>
    <row r="24" spans="1:11" ht="12">
      <c r="A24" s="3">
        <f>'[1]доходи заг'!A45</f>
        <v>22090000</v>
      </c>
      <c r="B24" s="24" t="str">
        <f>'[1]доходи заг'!B45</f>
        <v>Державне мито                </v>
      </c>
      <c r="C24" s="4">
        <v>158.4</v>
      </c>
      <c r="D24" s="4">
        <v>191.895</v>
      </c>
      <c r="E24" s="5">
        <f t="shared" si="1"/>
        <v>121.1</v>
      </c>
      <c r="F24" s="3"/>
      <c r="G24" s="3"/>
      <c r="H24" s="3"/>
      <c r="I24" s="4">
        <f t="shared" si="2"/>
        <v>158.4</v>
      </c>
      <c r="J24" s="4">
        <f t="shared" si="2"/>
        <v>191.895</v>
      </c>
      <c r="K24" s="5">
        <f t="shared" si="0"/>
        <v>121.1</v>
      </c>
    </row>
    <row r="25" spans="1:11" ht="12">
      <c r="A25" s="3">
        <f>'[1]доходи заг'!A48</f>
        <v>24060300</v>
      </c>
      <c r="B25" s="24" t="str">
        <f>'[1]доходи заг'!B48</f>
        <v>Інші надходження</v>
      </c>
      <c r="C25" s="4">
        <v>12</v>
      </c>
      <c r="D25" s="4">
        <v>12.455</v>
      </c>
      <c r="E25" s="5">
        <f t="shared" si="1"/>
        <v>103.8</v>
      </c>
      <c r="F25" s="3"/>
      <c r="G25" s="3"/>
      <c r="H25" s="3"/>
      <c r="I25" s="4">
        <f t="shared" si="2"/>
        <v>12</v>
      </c>
      <c r="J25" s="4">
        <f t="shared" si="2"/>
        <v>12.455</v>
      </c>
      <c r="K25" s="5">
        <f t="shared" si="0"/>
        <v>103.8</v>
      </c>
    </row>
    <row r="26" spans="1:11" ht="48.75" customHeight="1" hidden="1">
      <c r="A26" s="6">
        <v>31010200</v>
      </c>
      <c r="B26" s="27" t="s">
        <v>25</v>
      </c>
      <c r="C26" s="4"/>
      <c r="D26" s="4"/>
      <c r="E26" s="5" t="e">
        <f t="shared" si="1"/>
        <v>#DIV/0!</v>
      </c>
      <c r="F26" s="3"/>
      <c r="G26" s="3"/>
      <c r="H26" s="3"/>
      <c r="I26" s="3"/>
      <c r="J26" s="3">
        <f t="shared" si="2"/>
        <v>0</v>
      </c>
      <c r="K26" s="5" t="e">
        <f t="shared" si="0"/>
        <v>#DIV/0!</v>
      </c>
    </row>
    <row r="27" spans="1:11" ht="91.5" customHeight="1" hidden="1">
      <c r="A27" s="7">
        <v>41021600</v>
      </c>
      <c r="B27" s="27" t="s">
        <v>23</v>
      </c>
      <c r="C27" s="3"/>
      <c r="D27" s="3"/>
      <c r="E27" s="5" t="e">
        <f t="shared" si="1"/>
        <v>#DIV/0!</v>
      </c>
      <c r="F27" s="3"/>
      <c r="G27" s="3"/>
      <c r="H27" s="3"/>
      <c r="I27" s="3">
        <f>C27+F27</f>
        <v>0</v>
      </c>
      <c r="J27" s="3">
        <f>D27+G27</f>
        <v>0</v>
      </c>
      <c r="K27" s="5" t="e">
        <f t="shared" si="0"/>
        <v>#DIV/0!</v>
      </c>
    </row>
    <row r="28" spans="1:11" ht="26.25" customHeight="1" hidden="1">
      <c r="A28" s="3">
        <f>'[1]доходи сп'!A7</f>
        <v>12020000</v>
      </c>
      <c r="B28" s="24" t="str">
        <f>'[1]доходи сп'!B7</f>
        <v>Податок з власників транспортних засобів та інших самохідних машин і механізмів</v>
      </c>
      <c r="C28" s="3"/>
      <c r="D28" s="3"/>
      <c r="E28" s="5" t="e">
        <f t="shared" si="1"/>
        <v>#DIV/0!</v>
      </c>
      <c r="F28" s="3"/>
      <c r="G28" s="3"/>
      <c r="H28" s="3"/>
      <c r="I28" s="3">
        <f t="shared" si="2"/>
        <v>0</v>
      </c>
      <c r="J28" s="3">
        <f t="shared" si="2"/>
        <v>0</v>
      </c>
      <c r="K28" s="5" t="e">
        <f t="shared" si="0"/>
        <v>#DIV/0!</v>
      </c>
    </row>
    <row r="29" spans="1:11" ht="36" customHeight="1" hidden="1">
      <c r="A29" s="3">
        <f>'[1]доходи сп'!A13</f>
        <v>18041500</v>
      </c>
      <c r="B29" s="24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9" s="3"/>
      <c r="D29" s="3"/>
      <c r="E29" s="3"/>
      <c r="F29" s="4"/>
      <c r="G29" s="3"/>
      <c r="H29" s="3"/>
      <c r="I29" s="4">
        <f t="shared" si="2"/>
        <v>0</v>
      </c>
      <c r="J29" s="3">
        <f t="shared" si="2"/>
        <v>0</v>
      </c>
      <c r="K29" s="5" t="e">
        <f t="shared" si="0"/>
        <v>#DIV/0!</v>
      </c>
    </row>
    <row r="30" spans="1:11" ht="13.5" customHeight="1" hidden="1">
      <c r="A30" s="3">
        <f>'[1]доходи сп'!A24</f>
        <v>19050000</v>
      </c>
      <c r="B30" s="24" t="str">
        <f>'[1]доходи сп'!B24</f>
        <v>Збір за забруднення навколишнього природного середовища </v>
      </c>
      <c r="C30" s="3"/>
      <c r="D30" s="3"/>
      <c r="E30" s="3"/>
      <c r="F30" s="3"/>
      <c r="G30" s="3"/>
      <c r="H30" s="3"/>
      <c r="I30" s="3">
        <f>C30+F30</f>
        <v>0</v>
      </c>
      <c r="J30" s="3">
        <f>D30+G30</f>
        <v>0</v>
      </c>
      <c r="K30" s="5" t="e">
        <f t="shared" si="0"/>
        <v>#DIV/0!</v>
      </c>
    </row>
    <row r="31" spans="1:11" ht="24" customHeight="1">
      <c r="A31" s="9">
        <v>24062100</v>
      </c>
      <c r="B31" s="28" t="s">
        <v>12</v>
      </c>
      <c r="C31" s="9"/>
      <c r="D31" s="9"/>
      <c r="E31" s="3"/>
      <c r="F31" s="3"/>
      <c r="G31" s="3">
        <v>0.001</v>
      </c>
      <c r="H31" s="3"/>
      <c r="I31" s="3">
        <f t="shared" si="2"/>
        <v>0</v>
      </c>
      <c r="J31" s="3">
        <f t="shared" si="2"/>
        <v>0.001</v>
      </c>
      <c r="K31" s="5"/>
    </row>
    <row r="32" spans="1:11" ht="13.5" customHeight="1">
      <c r="A32" s="10">
        <v>24170000</v>
      </c>
      <c r="B32" s="29" t="s">
        <v>26</v>
      </c>
      <c r="C32" s="3"/>
      <c r="D32" s="3"/>
      <c r="E32" s="3"/>
      <c r="F32" s="4"/>
      <c r="G32" s="4">
        <v>7.447</v>
      </c>
      <c r="H32" s="3"/>
      <c r="I32" s="4">
        <f t="shared" si="2"/>
        <v>0</v>
      </c>
      <c r="J32" s="3">
        <f t="shared" si="2"/>
        <v>7.447</v>
      </c>
      <c r="K32" s="5"/>
    </row>
    <row r="33" spans="1:11" ht="11.25" customHeight="1">
      <c r="A33" s="3">
        <f>'[1]доходи сп'!A30</f>
        <v>25000000</v>
      </c>
      <c r="B33" s="24" t="str">
        <f>'[1]доходи сп'!B30</f>
        <v>Власні надходження бюджетних установ</v>
      </c>
      <c r="C33" s="3"/>
      <c r="D33" s="3"/>
      <c r="E33" s="3"/>
      <c r="F33" s="4">
        <v>14443.142</v>
      </c>
      <c r="G33" s="4">
        <v>14001.311</v>
      </c>
      <c r="H33" s="3">
        <f>ROUND(G33/F33*100,1)</f>
        <v>96.9</v>
      </c>
      <c r="I33" s="4">
        <f t="shared" si="2"/>
        <v>14443.142</v>
      </c>
      <c r="J33" s="3">
        <f t="shared" si="2"/>
        <v>14001.311</v>
      </c>
      <c r="K33" s="5">
        <f t="shared" si="0"/>
        <v>96.9</v>
      </c>
    </row>
    <row r="34" spans="1:11" ht="24" hidden="1">
      <c r="A34" s="3">
        <f>'[1]доходи сп'!A40</f>
        <v>31030000</v>
      </c>
      <c r="B34" s="24" t="str">
        <f>'[1]доходи сп'!B40</f>
        <v>Кошти від відчуження майна, що належить Автономній Республіці Крим та майна, що перебуває в комунальній власності </v>
      </c>
      <c r="C34" s="3"/>
      <c r="D34" s="4"/>
      <c r="E34" s="3"/>
      <c r="F34" s="4"/>
      <c r="G34" s="4"/>
      <c r="H34" s="3"/>
      <c r="I34" s="4">
        <f t="shared" si="2"/>
        <v>0</v>
      </c>
      <c r="J34" s="4">
        <f>D34+G34</f>
        <v>0</v>
      </c>
      <c r="K34" s="5"/>
    </row>
    <row r="35" spans="1:11" ht="12">
      <c r="A35" s="3">
        <v>41040400</v>
      </c>
      <c r="B35" s="24" t="s">
        <v>95</v>
      </c>
      <c r="C35" s="4">
        <v>160</v>
      </c>
      <c r="D35" s="4">
        <v>160</v>
      </c>
      <c r="E35" s="5">
        <f>ROUND(D35/C35*100,1)</f>
        <v>100</v>
      </c>
      <c r="F35" s="4"/>
      <c r="G35" s="4"/>
      <c r="H35" s="3"/>
      <c r="I35" s="4">
        <f>C35+F35</f>
        <v>160</v>
      </c>
      <c r="J35" s="4">
        <f>D35+G35</f>
        <v>160</v>
      </c>
      <c r="K35" s="5">
        <f>ROUND(J35/I35*100,1)</f>
        <v>100</v>
      </c>
    </row>
    <row r="36" spans="1:11" ht="60" hidden="1">
      <c r="A36" s="3">
        <v>41034400</v>
      </c>
      <c r="B36" s="24" t="s">
        <v>48</v>
      </c>
      <c r="C36" s="3"/>
      <c r="D36" s="4"/>
      <c r="E36" s="5" t="e">
        <f>ROUND(D36/C36*100,1)</f>
        <v>#DIV/0!</v>
      </c>
      <c r="F36" s="4"/>
      <c r="G36" s="4"/>
      <c r="H36" s="3"/>
      <c r="I36" s="4">
        <f>C36+F36</f>
        <v>0</v>
      </c>
      <c r="J36" s="4">
        <f>D36+G36</f>
        <v>0</v>
      </c>
      <c r="K36" s="5" t="e">
        <f>ROUND(J36/I36*100,1)</f>
        <v>#DIV/0!</v>
      </c>
    </row>
    <row r="37" spans="1:11" ht="24" hidden="1">
      <c r="A37" s="3">
        <v>41034500</v>
      </c>
      <c r="B37" s="24" t="s">
        <v>46</v>
      </c>
      <c r="C37" s="17"/>
      <c r="D37" s="4"/>
      <c r="E37" s="5" t="e">
        <f>ROUND(D37/C37*100,1)</f>
        <v>#DIV/0!</v>
      </c>
      <c r="F37" s="4"/>
      <c r="G37" s="4"/>
      <c r="H37" s="3"/>
      <c r="I37" s="4">
        <f t="shared" si="2"/>
        <v>0</v>
      </c>
      <c r="J37" s="4">
        <f>D37+G37</f>
        <v>0</v>
      </c>
      <c r="K37" s="5" t="e">
        <f>ROUND(J37/I37*100,1)</f>
        <v>#DIV/0!</v>
      </c>
    </row>
    <row r="38" spans="1:11" ht="12.75" customHeight="1">
      <c r="A38" s="3">
        <v>41053900</v>
      </c>
      <c r="B38" s="24" t="s">
        <v>49</v>
      </c>
      <c r="C38" s="4">
        <v>8982.9</v>
      </c>
      <c r="D38" s="4">
        <v>8982.9</v>
      </c>
      <c r="E38" s="5">
        <f>ROUND(D38/C38*100,1)</f>
        <v>100</v>
      </c>
      <c r="F38" s="4">
        <v>200</v>
      </c>
      <c r="G38" s="3">
        <v>200</v>
      </c>
      <c r="H38" s="5"/>
      <c r="I38" s="4">
        <f>C38+F38</f>
        <v>9182.9</v>
      </c>
      <c r="J38" s="4">
        <f>D38+G38</f>
        <v>9182.9</v>
      </c>
      <c r="K38" s="5">
        <f>ROUND(J38/I38*100,1)</f>
        <v>100</v>
      </c>
    </row>
    <row r="39" spans="1:11" ht="13.5" customHeight="1" hidden="1">
      <c r="A39" s="47"/>
      <c r="B39" s="50"/>
      <c r="C39" s="40" t="s">
        <v>5</v>
      </c>
      <c r="D39" s="41"/>
      <c r="E39" s="42"/>
      <c r="F39" s="40"/>
      <c r="G39" s="41"/>
      <c r="H39" s="42"/>
      <c r="I39" s="40" t="s">
        <v>7</v>
      </c>
      <c r="J39" s="41"/>
      <c r="K39" s="42"/>
    </row>
    <row r="40" spans="1:11" ht="44.25" customHeight="1" hidden="1">
      <c r="A40" s="48"/>
      <c r="B40" s="51"/>
      <c r="C40" s="2" t="s">
        <v>8</v>
      </c>
      <c r="D40" s="2" t="s">
        <v>9</v>
      </c>
      <c r="E40" s="2" t="s">
        <v>10</v>
      </c>
      <c r="F40" s="2"/>
      <c r="G40" s="2"/>
      <c r="H40" s="2"/>
      <c r="I40" s="2" t="s">
        <v>8</v>
      </c>
      <c r="J40" s="2" t="s">
        <v>9</v>
      </c>
      <c r="K40" s="2" t="s">
        <v>10</v>
      </c>
    </row>
    <row r="41" spans="1:11" ht="24" customHeight="1" hidden="1">
      <c r="A41" s="20">
        <v>4103700</v>
      </c>
      <c r="B41" s="30" t="s">
        <v>36</v>
      </c>
      <c r="C41" s="8"/>
      <c r="D41" s="8"/>
      <c r="E41" s="5"/>
      <c r="F41" s="2"/>
      <c r="G41" s="2"/>
      <c r="H41" s="2"/>
      <c r="I41" s="4">
        <f>C41+F41</f>
        <v>0</v>
      </c>
      <c r="J41" s="3">
        <f>D41+G41</f>
        <v>0</v>
      </c>
      <c r="K41" s="5"/>
    </row>
    <row r="42" spans="1:11" s="14" customFormat="1" ht="12.75" customHeight="1">
      <c r="A42" s="56" t="s">
        <v>13</v>
      </c>
      <c r="B42" s="57"/>
      <c r="C42" s="11">
        <f>SUM(C12:C40)+C41</f>
        <v>28097.600000000006</v>
      </c>
      <c r="D42" s="11">
        <f>SUM(D12:D40)+D41</f>
        <v>29172.297</v>
      </c>
      <c r="E42" s="12">
        <f>ROUND(D42/C42*100,1)</f>
        <v>103.8</v>
      </c>
      <c r="F42" s="11">
        <f>SUM(F12:F40)+F41</f>
        <v>14683.642</v>
      </c>
      <c r="G42" s="11">
        <f>SUM(G12:G40)+G41</f>
        <v>14256.617</v>
      </c>
      <c r="H42" s="3">
        <f>ROUND(G42/F42*100,1)</f>
        <v>97.1</v>
      </c>
      <c r="I42" s="11">
        <f>SUM(I12:I40)+I41</f>
        <v>42781.242000000006</v>
      </c>
      <c r="J42" s="11">
        <f>SUM(J12:J40)+J41</f>
        <v>43428.914000000004</v>
      </c>
      <c r="K42" s="13">
        <f>ROUND(J42/I42*100,1)</f>
        <v>101.5</v>
      </c>
    </row>
    <row r="43" spans="1:11" ht="15.75" customHeight="1">
      <c r="A43" s="3">
        <v>208400</v>
      </c>
      <c r="B43" s="24" t="s">
        <v>29</v>
      </c>
      <c r="C43" s="36">
        <v>-9430.595</v>
      </c>
      <c r="D43" s="36">
        <v>-6903.495</v>
      </c>
      <c r="E43" s="36">
        <f>ROUND(D43/C43*100,1)</f>
        <v>73.2</v>
      </c>
      <c r="F43" s="36">
        <f>-C43</f>
        <v>9430.595</v>
      </c>
      <c r="G43" s="36">
        <f>-D43</f>
        <v>6903.495</v>
      </c>
      <c r="H43" s="36">
        <f>ROUND(G43/F43*100,1)</f>
        <v>73.2</v>
      </c>
      <c r="I43" s="36">
        <f>C43+F43</f>
        <v>0</v>
      </c>
      <c r="J43" s="3">
        <f>D43+G43</f>
        <v>0</v>
      </c>
      <c r="K43" s="3"/>
    </row>
    <row r="44" s="21" customFormat="1" ht="0.75" customHeight="1">
      <c r="B44" s="31"/>
    </row>
    <row r="45" spans="1:11" ht="13.5" customHeight="1" hidden="1">
      <c r="A45" s="49" t="s">
        <v>3</v>
      </c>
      <c r="B45" s="54" t="s">
        <v>4</v>
      </c>
      <c r="C45" s="49" t="s">
        <v>5</v>
      </c>
      <c r="D45" s="49"/>
      <c r="E45" s="49"/>
      <c r="F45" s="49" t="s">
        <v>6</v>
      </c>
      <c r="G45" s="49"/>
      <c r="H45" s="49"/>
      <c r="I45" s="49" t="s">
        <v>7</v>
      </c>
      <c r="J45" s="49"/>
      <c r="K45" s="49"/>
    </row>
    <row r="46" spans="1:11" ht="44.25" customHeight="1" hidden="1">
      <c r="A46" s="49"/>
      <c r="B46" s="54"/>
      <c r="C46" s="2" t="s">
        <v>27</v>
      </c>
      <c r="D46" s="2" t="s">
        <v>28</v>
      </c>
      <c r="E46" s="2" t="s">
        <v>10</v>
      </c>
      <c r="F46" s="2" t="s">
        <v>27</v>
      </c>
      <c r="G46" s="2" t="s">
        <v>28</v>
      </c>
      <c r="H46" s="2" t="s">
        <v>10</v>
      </c>
      <c r="I46" s="2" t="s">
        <v>27</v>
      </c>
      <c r="J46" s="2" t="s">
        <v>28</v>
      </c>
      <c r="K46" s="2" t="s">
        <v>10</v>
      </c>
    </row>
    <row r="47" spans="1:11" ht="11.25">
      <c r="A47" s="58" t="s">
        <v>14</v>
      </c>
      <c r="B47" s="59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24">
      <c r="A48" s="15" t="s">
        <v>50</v>
      </c>
      <c r="B48" s="37" t="s">
        <v>51</v>
      </c>
      <c r="C48" s="33">
        <v>6605.7</v>
      </c>
      <c r="D48" s="33">
        <v>5083.77</v>
      </c>
      <c r="E48" s="34">
        <f aca="true" t="shared" si="3" ref="E48:E68">ROUND(D48/C48*100,1)</f>
        <v>77</v>
      </c>
      <c r="F48" s="33">
        <v>88.045</v>
      </c>
      <c r="G48" s="33">
        <v>83.777</v>
      </c>
      <c r="H48" s="34">
        <f>ROUND(G48/F48*100,1)</f>
        <v>95.2</v>
      </c>
      <c r="I48" s="4">
        <f>C48+F48</f>
        <v>6693.745</v>
      </c>
      <c r="J48" s="3">
        <f>D48+G48</f>
        <v>5167.5470000000005</v>
      </c>
      <c r="K48" s="3">
        <f>ROUND(J48/I48*100,1)</f>
        <v>77.2</v>
      </c>
    </row>
    <row r="49" spans="1:11" ht="11.25" customHeight="1">
      <c r="A49" s="15" t="s">
        <v>53</v>
      </c>
      <c r="B49" s="3" t="s">
        <v>52</v>
      </c>
      <c r="C49" s="33"/>
      <c r="D49" s="33"/>
      <c r="E49" s="34"/>
      <c r="F49" s="33"/>
      <c r="G49" s="33"/>
      <c r="H49" s="34"/>
      <c r="I49" s="4"/>
      <c r="J49" s="3"/>
      <c r="K49" s="3"/>
    </row>
    <row r="50" spans="1:11" ht="13.5" customHeight="1" hidden="1">
      <c r="A50" s="49" t="s">
        <v>3</v>
      </c>
      <c r="B50" s="3" t="s">
        <v>4</v>
      </c>
      <c r="C50" s="49" t="s">
        <v>5</v>
      </c>
      <c r="D50" s="49"/>
      <c r="E50" s="49"/>
      <c r="F50" s="49" t="s">
        <v>6</v>
      </c>
      <c r="G50" s="49"/>
      <c r="H50" s="49"/>
      <c r="I50" s="49" t="s">
        <v>7</v>
      </c>
      <c r="J50" s="49"/>
      <c r="K50" s="49"/>
    </row>
    <row r="51" spans="1:11" ht="44.25" customHeight="1" hidden="1">
      <c r="A51" s="49"/>
      <c r="B51" s="3"/>
      <c r="C51" s="2" t="s">
        <v>27</v>
      </c>
      <c r="D51" s="2" t="s">
        <v>28</v>
      </c>
      <c r="E51" s="2" t="s">
        <v>10</v>
      </c>
      <c r="F51" s="2" t="s">
        <v>27</v>
      </c>
      <c r="G51" s="2" t="s">
        <v>28</v>
      </c>
      <c r="H51" s="2" t="s">
        <v>10</v>
      </c>
      <c r="I51" s="2" t="s">
        <v>27</v>
      </c>
      <c r="J51" s="2" t="s">
        <v>28</v>
      </c>
      <c r="K51" s="2" t="s">
        <v>10</v>
      </c>
    </row>
    <row r="52" spans="1:11" ht="16.5" customHeight="1">
      <c r="A52" s="15" t="s">
        <v>41</v>
      </c>
      <c r="B52" s="3" t="s">
        <v>54</v>
      </c>
      <c r="C52" s="33">
        <v>10943.818</v>
      </c>
      <c r="D52" s="33">
        <v>8277.444</v>
      </c>
      <c r="E52" s="34">
        <f t="shared" si="3"/>
        <v>75.6</v>
      </c>
      <c r="F52" s="38">
        <v>13714.584</v>
      </c>
      <c r="G52" s="35">
        <v>12534.576</v>
      </c>
      <c r="H52" s="34">
        <f>ROUND(G52/F52*100,1)</f>
        <v>91.4</v>
      </c>
      <c r="I52" s="4">
        <f>C52+F52</f>
        <v>24658.402000000002</v>
      </c>
      <c r="J52" s="4">
        <f>D52+G52</f>
        <v>20812.019999999997</v>
      </c>
      <c r="K52" s="3">
        <f>ROUND(J52/I52*100,1)</f>
        <v>84.4</v>
      </c>
    </row>
    <row r="53" spans="1:11" ht="33.75" customHeight="1">
      <c r="A53" s="15" t="s">
        <v>57</v>
      </c>
      <c r="B53" s="3" t="s">
        <v>42</v>
      </c>
      <c r="C53" s="33">
        <v>40</v>
      </c>
      <c r="D53" s="33">
        <v>22.914</v>
      </c>
      <c r="E53" s="34"/>
      <c r="F53" s="35"/>
      <c r="G53" s="35"/>
      <c r="H53" s="34"/>
      <c r="I53" s="4">
        <f aca="true" t="shared" si="4" ref="I53:J60">C53+F53</f>
        <v>40</v>
      </c>
      <c r="J53" s="4">
        <f t="shared" si="4"/>
        <v>22.914</v>
      </c>
      <c r="K53" s="3"/>
    </row>
    <row r="54" spans="1:11" ht="24" customHeight="1">
      <c r="A54" s="15" t="s">
        <v>58</v>
      </c>
      <c r="B54" s="3" t="s">
        <v>55</v>
      </c>
      <c r="C54" s="33">
        <v>227.822</v>
      </c>
      <c r="D54" s="33">
        <v>227.737</v>
      </c>
      <c r="E54" s="34">
        <f t="shared" si="3"/>
        <v>100</v>
      </c>
      <c r="F54" s="35"/>
      <c r="G54" s="35"/>
      <c r="H54" s="34"/>
      <c r="I54" s="4">
        <f t="shared" si="4"/>
        <v>227.822</v>
      </c>
      <c r="J54" s="4">
        <f t="shared" si="4"/>
        <v>227.737</v>
      </c>
      <c r="K54" s="3">
        <f>ROUND(J54/I54*100,1)</f>
        <v>100</v>
      </c>
    </row>
    <row r="55" spans="1:11" ht="13.5" customHeight="1">
      <c r="A55" s="15" t="s">
        <v>59</v>
      </c>
      <c r="B55" s="3" t="s">
        <v>40</v>
      </c>
      <c r="C55" s="33">
        <v>58.2</v>
      </c>
      <c r="D55" s="33">
        <v>34.68</v>
      </c>
      <c r="E55" s="34">
        <f t="shared" si="3"/>
        <v>59.6</v>
      </c>
      <c r="F55" s="35">
        <v>58.2</v>
      </c>
      <c r="G55" s="35">
        <v>34.699</v>
      </c>
      <c r="H55" s="34">
        <f>ROUND(G55/F55*100,1)</f>
        <v>59.6</v>
      </c>
      <c r="I55" s="4">
        <f>C55+F55</f>
        <v>116.4</v>
      </c>
      <c r="J55" s="4">
        <f>D55+G55</f>
        <v>69.37899999999999</v>
      </c>
      <c r="K55" s="3">
        <f>ROUND(J55/I55*100,1)</f>
        <v>59.6</v>
      </c>
    </row>
    <row r="56" spans="1:11" ht="13.5" customHeight="1">
      <c r="A56" s="47" t="s">
        <v>3</v>
      </c>
      <c r="B56" s="50" t="s">
        <v>4</v>
      </c>
      <c r="C56" s="40" t="s">
        <v>5</v>
      </c>
      <c r="D56" s="41"/>
      <c r="E56" s="42"/>
      <c r="F56" s="40" t="s">
        <v>6</v>
      </c>
      <c r="G56" s="41"/>
      <c r="H56" s="42"/>
      <c r="I56" s="40" t="s">
        <v>7</v>
      </c>
      <c r="J56" s="41"/>
      <c r="K56" s="42"/>
    </row>
    <row r="57" spans="1:11" ht="50.25" customHeight="1">
      <c r="A57" s="48"/>
      <c r="B57" s="51"/>
      <c r="C57" s="2" t="s">
        <v>27</v>
      </c>
      <c r="D57" s="2" t="s">
        <v>38</v>
      </c>
      <c r="E57" s="2" t="s">
        <v>39</v>
      </c>
      <c r="F57" s="2" t="s">
        <v>27</v>
      </c>
      <c r="G57" s="2" t="s">
        <v>38</v>
      </c>
      <c r="H57" s="2" t="s">
        <v>10</v>
      </c>
      <c r="I57" s="2" t="s">
        <v>27</v>
      </c>
      <c r="J57" s="2" t="s">
        <v>38</v>
      </c>
      <c r="K57" s="2" t="s">
        <v>39</v>
      </c>
    </row>
    <row r="58" spans="1:11" ht="11.25">
      <c r="A58" s="15" t="s">
        <v>60</v>
      </c>
      <c r="B58" s="3" t="s">
        <v>56</v>
      </c>
      <c r="C58" s="33">
        <v>140</v>
      </c>
      <c r="D58" s="33">
        <v>119.1</v>
      </c>
      <c r="E58" s="34">
        <f t="shared" si="3"/>
        <v>85.1</v>
      </c>
      <c r="F58" s="33"/>
      <c r="G58" s="35"/>
      <c r="H58" s="34"/>
      <c r="I58" s="4">
        <f t="shared" si="4"/>
        <v>140</v>
      </c>
      <c r="J58" s="4">
        <f t="shared" si="4"/>
        <v>119.1</v>
      </c>
      <c r="K58" s="3">
        <f>ROUND(J58/I58*100,1)</f>
        <v>85.1</v>
      </c>
    </row>
    <row r="59" spans="1:11" ht="22.5">
      <c r="A59" s="15" t="s">
        <v>62</v>
      </c>
      <c r="B59" s="3" t="s">
        <v>61</v>
      </c>
      <c r="C59" s="33">
        <v>1660.5</v>
      </c>
      <c r="D59" s="33">
        <v>1262.749</v>
      </c>
      <c r="E59" s="34">
        <f>ROUND(D59/C59*100,1)</f>
        <v>76</v>
      </c>
      <c r="F59" s="39">
        <v>1184.353</v>
      </c>
      <c r="G59" s="33">
        <v>636.744</v>
      </c>
      <c r="H59" s="34">
        <f>ROUND(G59/F59*100,1)</f>
        <v>53.8</v>
      </c>
      <c r="I59" s="4">
        <f t="shared" si="4"/>
        <v>2844.853</v>
      </c>
      <c r="J59" s="4">
        <f t="shared" si="4"/>
        <v>1899.493</v>
      </c>
      <c r="K59" s="3">
        <f aca="true" t="shared" si="5" ref="K59:K68">ROUND(J59/I59*100,1)</f>
        <v>66.8</v>
      </c>
    </row>
    <row r="60" spans="1:11" ht="12">
      <c r="A60" s="15" t="s">
        <v>63</v>
      </c>
      <c r="B60" s="24" t="s">
        <v>65</v>
      </c>
      <c r="C60" s="33">
        <v>316.25</v>
      </c>
      <c r="D60" s="33">
        <v>196.942</v>
      </c>
      <c r="E60" s="34">
        <f>ROUND(D60/C60*100,1)</f>
        <v>62.3</v>
      </c>
      <c r="F60" s="33">
        <v>2.569</v>
      </c>
      <c r="G60" s="35">
        <v>2.569</v>
      </c>
      <c r="H60" s="34">
        <f>ROUND(G60/F60*100,1)</f>
        <v>100</v>
      </c>
      <c r="I60" s="4">
        <f t="shared" si="4"/>
        <v>318.819</v>
      </c>
      <c r="J60" s="4">
        <f t="shared" si="4"/>
        <v>199.511</v>
      </c>
      <c r="K60" s="3">
        <f t="shared" si="5"/>
        <v>62.6</v>
      </c>
    </row>
    <row r="61" spans="1:11" ht="24">
      <c r="A61" s="15" t="s">
        <v>64</v>
      </c>
      <c r="B61" s="24" t="s">
        <v>66</v>
      </c>
      <c r="C61" s="33">
        <v>66.45</v>
      </c>
      <c r="D61" s="33">
        <v>46.133</v>
      </c>
      <c r="E61" s="34">
        <f t="shared" si="3"/>
        <v>69.4</v>
      </c>
      <c r="F61" s="33"/>
      <c r="G61" s="33"/>
      <c r="H61" s="34"/>
      <c r="I61" s="4">
        <f aca="true" t="shared" si="6" ref="I61:J85">C61+F61</f>
        <v>66.45</v>
      </c>
      <c r="J61" s="4">
        <f t="shared" si="6"/>
        <v>46.133</v>
      </c>
      <c r="K61" s="3">
        <f t="shared" si="5"/>
        <v>69.4</v>
      </c>
    </row>
    <row r="62" spans="1:11" ht="11.25">
      <c r="A62" s="15" t="s">
        <v>99</v>
      </c>
      <c r="B62" s="3" t="s">
        <v>100</v>
      </c>
      <c r="C62" s="33">
        <v>250</v>
      </c>
      <c r="D62" s="33">
        <v>250</v>
      </c>
      <c r="E62" s="34">
        <f t="shared" si="3"/>
        <v>100</v>
      </c>
      <c r="F62" s="33"/>
      <c r="G62" s="33"/>
      <c r="H62" s="34"/>
      <c r="I62" s="4">
        <f t="shared" si="6"/>
        <v>250</v>
      </c>
      <c r="J62" s="4">
        <f t="shared" si="6"/>
        <v>250</v>
      </c>
      <c r="K62" s="3">
        <f t="shared" si="5"/>
        <v>100</v>
      </c>
    </row>
    <row r="63" spans="1:11" ht="23.25" customHeight="1">
      <c r="A63" s="15" t="s">
        <v>68</v>
      </c>
      <c r="B63" s="3" t="s">
        <v>98</v>
      </c>
      <c r="C63" s="33">
        <v>1277.506</v>
      </c>
      <c r="D63" s="33">
        <v>1277.502</v>
      </c>
      <c r="E63" s="34">
        <f t="shared" si="3"/>
        <v>100</v>
      </c>
      <c r="F63" s="33">
        <v>242.494</v>
      </c>
      <c r="G63" s="33">
        <v>231.874</v>
      </c>
      <c r="H63" s="34">
        <f>ROUND(G63/F63*100,1)</f>
        <v>95.6</v>
      </c>
      <c r="I63" s="4">
        <f t="shared" si="6"/>
        <v>1520</v>
      </c>
      <c r="J63" s="4">
        <f t="shared" si="6"/>
        <v>1509.376</v>
      </c>
      <c r="K63" s="3">
        <f t="shared" si="5"/>
        <v>99.3</v>
      </c>
    </row>
    <row r="64" spans="1:11" ht="23.25" customHeight="1">
      <c r="A64" s="15" t="s">
        <v>96</v>
      </c>
      <c r="B64" s="3" t="s">
        <v>67</v>
      </c>
      <c r="C64" s="33">
        <v>220</v>
      </c>
      <c r="D64" s="33">
        <v>220</v>
      </c>
      <c r="E64" s="34">
        <f t="shared" si="3"/>
        <v>100</v>
      </c>
      <c r="F64" s="33">
        <v>95.382</v>
      </c>
      <c r="G64" s="33">
        <v>75.814</v>
      </c>
      <c r="H64" s="34">
        <f>ROUND(G64/F64*100,1)</f>
        <v>79.5</v>
      </c>
      <c r="I64" s="4">
        <f>C64+F64</f>
        <v>315.382</v>
      </c>
      <c r="J64" s="4">
        <f>D64+G64</f>
        <v>295.81399999999996</v>
      </c>
      <c r="K64" s="3">
        <f>ROUND(J64/I64*100,1)</f>
        <v>93.8</v>
      </c>
    </row>
    <row r="65" spans="1:11" ht="13.5" customHeight="1">
      <c r="A65" s="15" t="s">
        <v>69</v>
      </c>
      <c r="B65" s="3" t="s">
        <v>97</v>
      </c>
      <c r="C65" s="33">
        <v>2666.15</v>
      </c>
      <c r="D65" s="33">
        <v>2299.51</v>
      </c>
      <c r="E65" s="34">
        <f t="shared" si="3"/>
        <v>86.2</v>
      </c>
      <c r="F65" s="39">
        <v>3037.027</v>
      </c>
      <c r="G65" s="33">
        <v>2706.488</v>
      </c>
      <c r="H65" s="34">
        <f>ROUND(G65/F65*100,1)</f>
        <v>89.1</v>
      </c>
      <c r="I65" s="4">
        <f t="shared" si="6"/>
        <v>5703.177</v>
      </c>
      <c r="J65" s="4">
        <f t="shared" si="6"/>
        <v>5005.998</v>
      </c>
      <c r="K65" s="3">
        <f t="shared" si="5"/>
        <v>87.8</v>
      </c>
    </row>
    <row r="66" spans="1:11" ht="11.25">
      <c r="A66" s="15" t="s">
        <v>71</v>
      </c>
      <c r="B66" s="3" t="s">
        <v>70</v>
      </c>
      <c r="C66" s="4">
        <v>60</v>
      </c>
      <c r="D66" s="4">
        <v>19.203</v>
      </c>
      <c r="E66" s="5">
        <f t="shared" si="3"/>
        <v>32</v>
      </c>
      <c r="F66" s="4"/>
      <c r="G66" s="4"/>
      <c r="H66" s="5"/>
      <c r="I66" s="4">
        <f t="shared" si="6"/>
        <v>60</v>
      </c>
      <c r="J66" s="4">
        <f t="shared" si="6"/>
        <v>19.203</v>
      </c>
      <c r="K66" s="3">
        <f t="shared" si="5"/>
        <v>32</v>
      </c>
    </row>
    <row r="67" spans="1:11" ht="22.5">
      <c r="A67" s="15" t="s">
        <v>72</v>
      </c>
      <c r="B67" s="3" t="s">
        <v>73</v>
      </c>
      <c r="C67" s="3"/>
      <c r="D67" s="5"/>
      <c r="E67" s="5"/>
      <c r="F67" s="36">
        <v>2085.863</v>
      </c>
      <c r="G67" s="4">
        <v>2083.854</v>
      </c>
      <c r="H67" s="5">
        <f>ROUND(G67/F67*100,1)</f>
        <v>99.9</v>
      </c>
      <c r="I67" s="4">
        <f t="shared" si="6"/>
        <v>2085.863</v>
      </c>
      <c r="J67" s="4">
        <f t="shared" si="6"/>
        <v>2083.854</v>
      </c>
      <c r="K67" s="3">
        <f t="shared" si="5"/>
        <v>99.9</v>
      </c>
    </row>
    <row r="68" spans="1:11" ht="11.25">
      <c r="A68" s="15" t="s">
        <v>75</v>
      </c>
      <c r="B68" s="36" t="s">
        <v>43</v>
      </c>
      <c r="C68" s="4">
        <v>80.6</v>
      </c>
      <c r="D68" s="4">
        <v>40.929</v>
      </c>
      <c r="E68" s="5">
        <f t="shared" si="3"/>
        <v>50.8</v>
      </c>
      <c r="F68" s="3"/>
      <c r="G68" s="3"/>
      <c r="H68" s="5"/>
      <c r="I68" s="4">
        <f>C68+F68</f>
        <v>80.6</v>
      </c>
      <c r="J68" s="4">
        <f>D68+G68</f>
        <v>40.929</v>
      </c>
      <c r="K68" s="3">
        <f t="shared" si="5"/>
        <v>50.8</v>
      </c>
    </row>
    <row r="69" spans="1:11" ht="22.5">
      <c r="A69" s="15" t="s">
        <v>76</v>
      </c>
      <c r="B69" s="3" t="s">
        <v>74</v>
      </c>
      <c r="C69" s="4">
        <v>1025.6</v>
      </c>
      <c r="D69" s="4">
        <v>862.047</v>
      </c>
      <c r="E69" s="5">
        <f>ROUND(D69/C69*100,1)</f>
        <v>84.1</v>
      </c>
      <c r="F69" s="4">
        <v>2228.6</v>
      </c>
      <c r="G69" s="3">
        <v>1725.529</v>
      </c>
      <c r="H69" s="5">
        <f>ROUND(G69/F69*100,1)</f>
        <v>77.4</v>
      </c>
      <c r="I69" s="4">
        <f t="shared" si="6"/>
        <v>3254.2</v>
      </c>
      <c r="J69" s="4">
        <f t="shared" si="6"/>
        <v>2587.576</v>
      </c>
      <c r="K69" s="3">
        <f>ROUND(J69/I69*100,1)</f>
        <v>79.5</v>
      </c>
    </row>
    <row r="70" spans="1:11" ht="11.25">
      <c r="A70" s="15" t="s">
        <v>84</v>
      </c>
      <c r="B70" s="3" t="s">
        <v>85</v>
      </c>
      <c r="C70" s="4">
        <v>14</v>
      </c>
      <c r="D70" s="4">
        <v>7.046</v>
      </c>
      <c r="E70" s="5">
        <f>ROUND(D70/C70*100,1)</f>
        <v>50.3</v>
      </c>
      <c r="F70" s="4"/>
      <c r="G70" s="3"/>
      <c r="H70" s="5"/>
      <c r="I70" s="4">
        <f>C70+F70</f>
        <v>14</v>
      </c>
      <c r="J70" s="4">
        <f>D70+G70</f>
        <v>7.046</v>
      </c>
      <c r="K70" s="3">
        <f>ROUND(J70/I70*100,1)</f>
        <v>50.3</v>
      </c>
    </row>
    <row r="71" spans="1:11" ht="12" customHeight="1">
      <c r="A71" s="15" t="s">
        <v>78</v>
      </c>
      <c r="B71" s="3" t="s">
        <v>77</v>
      </c>
      <c r="C71" s="4"/>
      <c r="D71" s="4"/>
      <c r="E71" s="5"/>
      <c r="F71" s="4">
        <v>400</v>
      </c>
      <c r="G71" s="3">
        <v>399.686</v>
      </c>
      <c r="H71" s="5">
        <f>ROUND(G71/F71*100,1)</f>
        <v>99.9</v>
      </c>
      <c r="I71" s="4">
        <f t="shared" si="6"/>
        <v>400</v>
      </c>
      <c r="J71" s="4">
        <f t="shared" si="6"/>
        <v>399.686</v>
      </c>
      <c r="K71" s="3"/>
    </row>
    <row r="72" spans="1:11" ht="12">
      <c r="A72" s="15" t="s">
        <v>79</v>
      </c>
      <c r="B72" s="24" t="s">
        <v>80</v>
      </c>
      <c r="C72" s="4">
        <v>20</v>
      </c>
      <c r="D72" s="4">
        <v>12.798</v>
      </c>
      <c r="E72" s="5">
        <f>ROUND(D72/C72*100,1)</f>
        <v>64</v>
      </c>
      <c r="F72" s="4"/>
      <c r="G72" s="3"/>
      <c r="H72" s="5"/>
      <c r="I72" s="4">
        <f t="shared" si="6"/>
        <v>20</v>
      </c>
      <c r="J72" s="4">
        <f t="shared" si="6"/>
        <v>12.798</v>
      </c>
      <c r="K72" s="3">
        <f aca="true" t="shared" si="7" ref="K72:K77">ROUND(J72/I72*100,1)</f>
        <v>64</v>
      </c>
    </row>
    <row r="73" spans="1:11" ht="13.5" customHeight="1">
      <c r="A73" s="15" t="s">
        <v>82</v>
      </c>
      <c r="B73" s="3" t="s">
        <v>81</v>
      </c>
      <c r="C73" s="4"/>
      <c r="D73" s="4"/>
      <c r="E73" s="5"/>
      <c r="F73" s="4">
        <v>83.474</v>
      </c>
      <c r="G73" s="3">
        <v>65.459</v>
      </c>
      <c r="H73" s="5">
        <f>ROUND(G73/F73*100,1)</f>
        <v>78.4</v>
      </c>
      <c r="I73" s="4">
        <f aca="true" t="shared" si="8" ref="I73:J75">C73+F73</f>
        <v>83.474</v>
      </c>
      <c r="J73" s="4">
        <f t="shared" si="8"/>
        <v>65.459</v>
      </c>
      <c r="K73" s="3">
        <f t="shared" si="7"/>
        <v>78.4</v>
      </c>
    </row>
    <row r="74" spans="1:11" ht="13.5" customHeight="1">
      <c r="A74" s="15" t="s">
        <v>86</v>
      </c>
      <c r="B74" s="32" t="s">
        <v>87</v>
      </c>
      <c r="C74" s="3">
        <v>190</v>
      </c>
      <c r="D74" s="4">
        <v>160.795</v>
      </c>
      <c r="E74" s="5">
        <f>ROUND(D74/C74*100,1)</f>
        <v>84.6</v>
      </c>
      <c r="F74" s="3"/>
      <c r="G74" s="3"/>
      <c r="H74" s="5"/>
      <c r="I74" s="4">
        <f t="shared" si="8"/>
        <v>190</v>
      </c>
      <c r="J74" s="4">
        <f t="shared" si="8"/>
        <v>160.795</v>
      </c>
      <c r="K74" s="3">
        <f t="shared" si="7"/>
        <v>84.6</v>
      </c>
    </row>
    <row r="75" spans="1:11" ht="13.5" customHeight="1">
      <c r="A75" s="15" t="s">
        <v>83</v>
      </c>
      <c r="B75" s="3" t="s">
        <v>49</v>
      </c>
      <c r="C75" s="4">
        <v>18.54</v>
      </c>
      <c r="D75" s="4">
        <v>18.54</v>
      </c>
      <c r="E75" s="5">
        <f>ROUND(D75/C75*100,1)</f>
        <v>100</v>
      </c>
      <c r="F75" s="4"/>
      <c r="G75" s="4"/>
      <c r="H75" s="5"/>
      <c r="I75" s="4">
        <f t="shared" si="8"/>
        <v>18.54</v>
      </c>
      <c r="J75" s="4">
        <f t="shared" si="8"/>
        <v>18.54</v>
      </c>
      <c r="K75" s="3">
        <f t="shared" si="7"/>
        <v>100</v>
      </c>
    </row>
    <row r="76" spans="1:11" ht="24">
      <c r="A76" s="15" t="s">
        <v>88</v>
      </c>
      <c r="B76" s="32" t="s">
        <v>89</v>
      </c>
      <c r="C76" s="4"/>
      <c r="D76" s="4"/>
      <c r="E76" s="5"/>
      <c r="F76" s="4">
        <v>104.906</v>
      </c>
      <c r="G76" s="4">
        <v>104.906</v>
      </c>
      <c r="H76" s="5">
        <f>ROUND(G76/F76*100,1)</f>
        <v>100</v>
      </c>
      <c r="I76" s="4">
        <f t="shared" si="6"/>
        <v>104.906</v>
      </c>
      <c r="J76" s="4">
        <f t="shared" si="6"/>
        <v>104.906</v>
      </c>
      <c r="K76" s="3">
        <f t="shared" si="7"/>
        <v>100</v>
      </c>
    </row>
    <row r="77" spans="1:11" ht="12">
      <c r="A77" s="15" t="s">
        <v>90</v>
      </c>
      <c r="B77" s="32" t="s">
        <v>91</v>
      </c>
      <c r="C77" s="4"/>
      <c r="D77" s="4"/>
      <c r="E77" s="5"/>
      <c r="F77" s="3">
        <v>1513.1</v>
      </c>
      <c r="G77" s="3">
        <v>848.644</v>
      </c>
      <c r="H77" s="5">
        <f>ROUND(G77/F77*100,1)</f>
        <v>56.1</v>
      </c>
      <c r="I77" s="4">
        <f t="shared" si="6"/>
        <v>1513.1</v>
      </c>
      <c r="J77" s="4">
        <f t="shared" si="6"/>
        <v>848.644</v>
      </c>
      <c r="K77" s="3">
        <f t="shared" si="7"/>
        <v>56.1</v>
      </c>
    </row>
    <row r="78" spans="1:11" ht="11.25" hidden="1">
      <c r="A78" s="47" t="s">
        <v>3</v>
      </c>
      <c r="B78" s="50" t="s">
        <v>4</v>
      </c>
      <c r="C78" s="40" t="s">
        <v>5</v>
      </c>
      <c r="D78" s="41"/>
      <c r="E78" s="42"/>
      <c r="F78" s="40" t="s">
        <v>6</v>
      </c>
      <c r="G78" s="41"/>
      <c r="H78" s="42"/>
      <c r="I78" s="40" t="s">
        <v>7</v>
      </c>
      <c r="J78" s="41"/>
      <c r="K78" s="42"/>
    </row>
    <row r="79" spans="1:11" ht="55.5" customHeight="1" hidden="1">
      <c r="A79" s="48"/>
      <c r="B79" s="51"/>
      <c r="C79" s="8" t="s">
        <v>8</v>
      </c>
      <c r="D79" s="8" t="s">
        <v>9</v>
      </c>
      <c r="E79" s="8" t="s">
        <v>10</v>
      </c>
      <c r="F79" s="8" t="s">
        <v>8</v>
      </c>
      <c r="G79" s="8" t="s">
        <v>9</v>
      </c>
      <c r="H79" s="8" t="s">
        <v>10</v>
      </c>
      <c r="I79" s="8" t="s">
        <v>8</v>
      </c>
      <c r="J79" s="8" t="s">
        <v>9</v>
      </c>
      <c r="K79" s="8" t="s">
        <v>10</v>
      </c>
    </row>
    <row r="80" spans="1:11" ht="12" hidden="1">
      <c r="A80" s="52" t="s">
        <v>15</v>
      </c>
      <c r="B80" s="53"/>
      <c r="C80" s="11">
        <f>SUM(C48:C77)</f>
        <v>25881.136000000002</v>
      </c>
      <c r="D80" s="11">
        <f>SUM(D48:D77)</f>
        <v>20439.838999999996</v>
      </c>
      <c r="E80" s="13">
        <f>ROUND(D80/C80*100,1)</f>
        <v>79</v>
      </c>
      <c r="F80" s="11">
        <f>SUM(F48:F77)</f>
        <v>24838.596999999998</v>
      </c>
      <c r="G80" s="11">
        <f>SUM(G48:G77)</f>
        <v>21534.619</v>
      </c>
      <c r="H80" s="13">
        <f>ROUND(G80/F80*100,1)</f>
        <v>86.7</v>
      </c>
      <c r="I80" s="12">
        <f t="shared" si="6"/>
        <v>50719.733</v>
      </c>
      <c r="J80" s="12">
        <f t="shared" si="6"/>
        <v>41974.458</v>
      </c>
      <c r="K80" s="12">
        <f>ROUND(J80/I80*100,1)</f>
        <v>82.8</v>
      </c>
    </row>
    <row r="81" spans="1:11" ht="39" customHeight="1" hidden="1">
      <c r="A81" s="15" t="s">
        <v>16</v>
      </c>
      <c r="B81" s="26" t="s">
        <v>17</v>
      </c>
      <c r="C81" s="16"/>
      <c r="D81" s="16"/>
      <c r="E81" s="3"/>
      <c r="F81" s="3"/>
      <c r="G81" s="3"/>
      <c r="H81" s="3"/>
      <c r="I81" s="3">
        <f t="shared" si="6"/>
        <v>0</v>
      </c>
      <c r="J81" s="3">
        <f t="shared" si="6"/>
        <v>0</v>
      </c>
      <c r="K81" s="3"/>
    </row>
    <row r="82" spans="1:11" s="14" customFormat="1" ht="12">
      <c r="A82" s="52" t="s">
        <v>18</v>
      </c>
      <c r="B82" s="53"/>
      <c r="C82" s="11">
        <f>SUM(C80:C81)</f>
        <v>25881.136000000002</v>
      </c>
      <c r="D82" s="11">
        <f aca="true" t="shared" si="9" ref="D82:J82">SUM(D80:D81)</f>
        <v>20439.838999999996</v>
      </c>
      <c r="E82" s="12">
        <f>ROUND(D82/C82*100,1)</f>
        <v>79</v>
      </c>
      <c r="F82" s="12">
        <f t="shared" si="9"/>
        <v>24838.596999999998</v>
      </c>
      <c r="G82" s="11">
        <f>SUM(G80:G81)</f>
        <v>21534.619</v>
      </c>
      <c r="H82" s="12">
        <f>ROUND(G82/F82*100,1)</f>
        <v>86.7</v>
      </c>
      <c r="I82" s="11">
        <f t="shared" si="9"/>
        <v>50719.733</v>
      </c>
      <c r="J82" s="12">
        <f t="shared" si="9"/>
        <v>41974.458</v>
      </c>
      <c r="K82" s="12">
        <f>ROUND(J82/I82*100,1)</f>
        <v>82.8</v>
      </c>
    </row>
    <row r="83" spans="1:11" ht="12">
      <c r="A83" s="15"/>
      <c r="B83" s="24" t="s">
        <v>19</v>
      </c>
      <c r="C83" s="4">
        <f>IF((C42+C43)&gt;C82,(C42+C43)-C82,0)</f>
        <v>0</v>
      </c>
      <c r="D83" s="4">
        <f>IF((D42+D43)&gt;D82,(D42+D43)-D82,0)</f>
        <v>1828.9630000000034</v>
      </c>
      <c r="E83" s="4"/>
      <c r="F83" s="4">
        <f>IF((F42+F43)&gt;F82,(F42+F43)-F82,0)</f>
        <v>0</v>
      </c>
      <c r="G83" s="4">
        <f>IF((G42+G43)&gt;G82,(G42+G43)-G82,0)</f>
        <v>0</v>
      </c>
      <c r="H83" s="4"/>
      <c r="I83" s="4">
        <f t="shared" si="6"/>
        <v>0</v>
      </c>
      <c r="J83" s="4">
        <f t="shared" si="6"/>
        <v>1828.9630000000034</v>
      </c>
      <c r="K83" s="3"/>
    </row>
    <row r="84" spans="1:11" ht="12">
      <c r="A84" s="15"/>
      <c r="B84" s="24" t="s">
        <v>20</v>
      </c>
      <c r="C84" s="4">
        <f>IF(C82&gt;(C42+C43),C82-(C42+C43),0)</f>
        <v>7214.130999999998</v>
      </c>
      <c r="D84" s="4">
        <f>IF(D82&gt;(D42+D43),D82-(D42+D43),0)</f>
        <v>0</v>
      </c>
      <c r="E84" s="4"/>
      <c r="F84" s="4">
        <f>IF(F82&gt;(F42+F43),F82-(F42+F43),0)</f>
        <v>724.359999999997</v>
      </c>
      <c r="G84" s="4">
        <f>IF(G82&gt;(G42+G43),G82-(G42+G43),0)</f>
        <v>374.5069999999978</v>
      </c>
      <c r="H84" s="4"/>
      <c r="I84" s="4">
        <f t="shared" si="6"/>
        <v>7938.4909999999945</v>
      </c>
      <c r="J84" s="4">
        <f t="shared" si="6"/>
        <v>374.5069999999978</v>
      </c>
      <c r="K84" s="3"/>
    </row>
    <row r="85" spans="1:11" ht="12">
      <c r="A85" s="52" t="s">
        <v>21</v>
      </c>
      <c r="B85" s="53"/>
      <c r="C85" s="11">
        <f>IF((C42+C43-C83)=C82,C42+C43,C82-C84)</f>
        <v>18667.005000000005</v>
      </c>
      <c r="D85" s="11">
        <f>IF((D42+D43-D83)=D82,D42+D43,D82-D84)</f>
        <v>22268.802</v>
      </c>
      <c r="E85" s="12">
        <f>ROUND(D85/C85*100,1)</f>
        <v>119.3</v>
      </c>
      <c r="F85" s="11">
        <f>IF((F42+F43-F83)=F82,F42+F43-F83,F82-F84)</f>
        <v>24114.237</v>
      </c>
      <c r="G85" s="12">
        <f>IF((G42+G43-G83)=G82,G82+G83,G82-G84)</f>
        <v>21160.112</v>
      </c>
      <c r="H85" s="13">
        <f>ROUND(G85/F85*100,1)</f>
        <v>87.7</v>
      </c>
      <c r="I85" s="11">
        <f t="shared" si="6"/>
        <v>42781.242000000006</v>
      </c>
      <c r="J85" s="11">
        <f t="shared" si="6"/>
        <v>43428.914000000004</v>
      </c>
      <c r="K85" s="13">
        <f>ROUND(J85/I85*100,1)</f>
        <v>101.5</v>
      </c>
    </row>
    <row r="86" ht="0.75" customHeight="1">
      <c r="A86" s="18"/>
    </row>
    <row r="87" ht="0.75" customHeight="1">
      <c r="A87" s="18"/>
    </row>
    <row r="88" ht="12" customHeight="1">
      <c r="A88" s="18"/>
    </row>
    <row r="89" spans="1:6" ht="12">
      <c r="A89" s="18"/>
      <c r="B89" s="23" t="s">
        <v>24</v>
      </c>
      <c r="C89" s="19"/>
      <c r="D89" s="19"/>
      <c r="E89" s="55" t="s">
        <v>22</v>
      </c>
      <c r="F89" s="55"/>
    </row>
  </sheetData>
  <sheetProtection/>
  <mergeCells count="42">
    <mergeCell ref="I39:K39"/>
    <mergeCell ref="A78:A79"/>
    <mergeCell ref="B78:B79"/>
    <mergeCell ref="C78:E78"/>
    <mergeCell ref="A39:A40"/>
    <mergeCell ref="B39:B40"/>
    <mergeCell ref="I56:K56"/>
    <mergeCell ref="E89:F89"/>
    <mergeCell ref="A42:B42"/>
    <mergeCell ref="A47:B47"/>
    <mergeCell ref="F78:H78"/>
    <mergeCell ref="A56:A57"/>
    <mergeCell ref="B56:B57"/>
    <mergeCell ref="C56:E56"/>
    <mergeCell ref="I78:K78"/>
    <mergeCell ref="A82:B82"/>
    <mergeCell ref="I45:K45"/>
    <mergeCell ref="A85:B85"/>
    <mergeCell ref="I50:K50"/>
    <mergeCell ref="F56:H56"/>
    <mergeCell ref="A80:B80"/>
    <mergeCell ref="B45:B46"/>
    <mergeCell ref="C45:E45"/>
    <mergeCell ref="F45:H45"/>
    <mergeCell ref="F9:H9"/>
    <mergeCell ref="A50:A51"/>
    <mergeCell ref="C50:E50"/>
    <mergeCell ref="F50:H50"/>
    <mergeCell ref="B9:B10"/>
    <mergeCell ref="C9:E9"/>
    <mergeCell ref="F39:H39"/>
    <mergeCell ref="A45:A46"/>
    <mergeCell ref="C39:E39"/>
    <mergeCell ref="I1:K1"/>
    <mergeCell ref="I2:K2"/>
    <mergeCell ref="I3:K3"/>
    <mergeCell ref="A5:K5"/>
    <mergeCell ref="A6:K6"/>
    <mergeCell ref="A7:K7"/>
    <mergeCell ref="I9:K9"/>
    <mergeCell ref="A11:B11"/>
    <mergeCell ref="A9:A10"/>
  </mergeCells>
  <printOptions/>
  <pageMargins left="0.11811023622047245" right="0.11811023622047245" top="0.393700787401574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Lunev</cp:lastModifiedBy>
  <cp:lastPrinted>2018-10-04T12:47:25Z</cp:lastPrinted>
  <dcterms:created xsi:type="dcterms:W3CDTF">2011-05-22T12:56:07Z</dcterms:created>
  <dcterms:modified xsi:type="dcterms:W3CDTF">2018-10-10T12:34:28Z</dcterms:modified>
  <cp:category/>
  <cp:version/>
  <cp:contentType/>
  <cp:contentStatus/>
</cp:coreProperties>
</file>