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<sst xmlns="http://schemas.openxmlformats.org/spreadsheetml/2006/main" count="165" uniqueCount="98">
  <si>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</si>
  <si>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</si>
  <si>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</si>
  <si>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</si>
  <si>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</si>
  <si>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</si>
  <si>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</si>
  <si>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</si>
  <si>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</si>
  <si>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</si>
  <si>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</si>
  <si>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</si>
  <si>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</si>
  <si>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</si>
  <si>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</si>
  <si>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</si>
  <si>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</si>
  <si>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</si>
  <si>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</si>
  <si>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</si>
  <si>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</si>
  <si>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</si>
  <si>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</si>
  <si>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</si>
  <si>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</si>
  <si>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</si>
  <si>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</si>
  <si>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</si>
  <si>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</si>
  <si>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</si>
  <si>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</si>
  <si>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</si>
  <si>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</si>
  <si>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</si>
  <si>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</si>
  <si>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</si>
  <si>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</si>
  <si>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</si>
  <si>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</si>
  <si>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</si>
  <si>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</si>
  <si>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</si>
  <si>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</si>
  <si>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</si>
  <si>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</si>
  <si>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</si>
  <si>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</si>
  <si>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</si>
  <si>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</si>
  <si>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Інші додаткові дотації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</si>
  <si>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</si>
  <si>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</si>
  <si>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</si>
  <si>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</si>
  <si>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</si>
  <si>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</si>
  <si>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</si>
  <si>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</si>
  <si>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</si>
  <si>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</si>
  <si>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</si>
  <si>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</si>
  <si>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</si>
  <si>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</si>
  <si>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</si>
  <si>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</si>
  <si>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</si>
  <si>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</si>
  <si>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</si>
  <si>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діяльностіводопровідно-каналізаційне господарства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</si>
  <si>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</si>
  <si>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</si>
  <si>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</si>
  <si>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</si>
  <si>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</si>
  <si>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</si>
  <si>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</si>
  <si>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</si>
  <si>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</si>
  <si>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</si>
  <si>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</si>
  <si>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</si>
  <si>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</si>
  <si>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</si>
  <si>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</si>
  <si>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</si>
  <si>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</si>
  <si>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</si>
  <si>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</si>
  <si>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за  ІІ квартал 2018 року</t>
  </si>
  <si>
    <t>8330</t>
  </si>
  <si>
    <t>Інша діяльність у сфері екології та охорони природних ресурсів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</si>
  <si>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</si>
  <si>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</si>
  <si>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</si>
  <si>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</si>
  <si>
    <t>до рішення 23 сесії Сватівської міської ради (7 скл.)</t>
  </si>
  <si>
    <t>від 27 серпня 2018р. № 23/2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</si>
</sst>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9" fontId="45" fillId="0" borderId="10" xfId="0" applyNumberFormat="1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110" zoomScaleNormal="110" zoomScalePageLayoutView="0" workbookViewId="0" topLeftCell="A1">
      <selection activeCell="A5" sqref="A5:K5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7" t="s">
        <v>0</v>
      </c>
      <c r="J1" s="57"/>
      <c r="K1" s="57"/>
    </row>
    <row r="2" spans="8:11" ht="12" customHeight="1">
      <c r="H2" s="57" t="s">
        <v>96</v>
      </c>
      <c r="I2" s="57"/>
      <c r="J2" s="57"/>
      <c r="K2" s="57"/>
    </row>
    <row r="3" spans="9:11" ht="12">
      <c r="I3" s="57" t="s">
        <v>97</v>
      </c>
      <c r="J3" s="57"/>
      <c r="K3" s="57"/>
    </row>
    <row r="4" ht="4.5" customHeight="1"/>
    <row r="5" spans="1:11" ht="14.2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4.25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4.25">
      <c r="A7" s="55" t="s">
        <v>89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ht="3.75" customHeight="1"/>
    <row r="9" spans="1:11" ht="13.5" customHeight="1">
      <c r="A9" s="39" t="s">
        <v>3</v>
      </c>
      <c r="B9" s="41" t="s">
        <v>4</v>
      </c>
      <c r="C9" s="43" t="s">
        <v>5</v>
      </c>
      <c r="D9" s="44"/>
      <c r="E9" s="45"/>
      <c r="F9" s="43" t="s">
        <v>6</v>
      </c>
      <c r="G9" s="44"/>
      <c r="H9" s="45"/>
      <c r="I9" s="43" t="s">
        <v>7</v>
      </c>
      <c r="J9" s="44"/>
      <c r="K9" s="45"/>
    </row>
    <row r="10" spans="1:11" ht="50.25" customHeight="1">
      <c r="A10" s="40"/>
      <c r="B10" s="42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53" t="s">
        <v>11</v>
      </c>
      <c r="B11" s="54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4">
        <v>40.9</v>
      </c>
      <c r="D12" s="4">
        <v>32.991</v>
      </c>
      <c r="E12" s="5">
        <f>ROUND(D12/C12*100,1)</f>
        <v>80.7</v>
      </c>
      <c r="F12" s="3"/>
      <c r="G12" s="3"/>
      <c r="H12" s="3"/>
      <c r="I12" s="4">
        <f>C12+F12</f>
        <v>40.9</v>
      </c>
      <c r="J12" s="4">
        <f>D12+G12</f>
        <v>32.991</v>
      </c>
      <c r="K12" s="5">
        <f aca="true" t="shared" si="0" ref="K12:K33">ROUND(J12/I12*100,1)</f>
        <v>80.7</v>
      </c>
    </row>
    <row r="13" spans="1:11" ht="36">
      <c r="A13" s="3">
        <v>13010200</v>
      </c>
      <c r="B13" s="24" t="s">
        <v>41</v>
      </c>
      <c r="C13" s="4"/>
      <c r="D13" s="4">
        <v>0.907</v>
      </c>
      <c r="E13" s="5"/>
      <c r="F13" s="3"/>
      <c r="G13" s="3"/>
      <c r="H13" s="3"/>
      <c r="I13" s="4">
        <f>C13+F13</f>
        <v>0</v>
      </c>
      <c r="J13" s="4">
        <f>D13+G13</f>
        <v>0.907</v>
      </c>
      <c r="K13" s="5"/>
    </row>
    <row r="14" spans="1:11" ht="12.75" customHeight="1">
      <c r="A14" s="3">
        <v>14000000</v>
      </c>
      <c r="B14" s="24" t="s">
        <v>45</v>
      </c>
      <c r="C14" s="4">
        <v>1266.7</v>
      </c>
      <c r="D14" s="4">
        <v>1290.758</v>
      </c>
      <c r="E14" s="5">
        <f aca="true" t="shared" si="1" ref="E14:E28">ROUND(D14/C14*100,1)</f>
        <v>101.9</v>
      </c>
      <c r="F14" s="3"/>
      <c r="G14" s="3"/>
      <c r="H14" s="3"/>
      <c r="I14" s="4">
        <f aca="true" t="shared" si="2" ref="I14:J37">C14+F14</f>
        <v>1266.7</v>
      </c>
      <c r="J14" s="4">
        <f t="shared" si="2"/>
        <v>1290.758</v>
      </c>
      <c r="K14" s="5">
        <f t="shared" si="0"/>
        <v>101.9</v>
      </c>
    </row>
    <row r="15" spans="1:11" ht="12.75" customHeight="1">
      <c r="A15" s="3">
        <v>18010000</v>
      </c>
      <c r="B15" s="25" t="s">
        <v>30</v>
      </c>
      <c r="C15" s="4">
        <v>4434.9</v>
      </c>
      <c r="D15" s="4">
        <v>6400.779</v>
      </c>
      <c r="E15" s="5">
        <f t="shared" si="1"/>
        <v>144.3</v>
      </c>
      <c r="F15" s="3"/>
      <c r="G15" s="3"/>
      <c r="H15" s="3"/>
      <c r="I15" s="4">
        <f t="shared" si="2"/>
        <v>4434.9</v>
      </c>
      <c r="J15" s="4">
        <f t="shared" si="2"/>
        <v>6400.779</v>
      </c>
      <c r="K15" s="5">
        <f t="shared" si="0"/>
        <v>144.3</v>
      </c>
    </row>
    <row r="16" spans="1:11" ht="12.75" customHeight="1">
      <c r="A16" s="3">
        <v>18030000</v>
      </c>
      <c r="B16" s="25" t="s">
        <v>35</v>
      </c>
      <c r="C16" s="4">
        <v>0.8</v>
      </c>
      <c r="D16" s="4">
        <v>1.059</v>
      </c>
      <c r="E16" s="5">
        <f t="shared" si="1"/>
        <v>132.4</v>
      </c>
      <c r="F16" s="3"/>
      <c r="G16" s="3"/>
      <c r="H16" s="3"/>
      <c r="I16" s="4">
        <f>C16+F16</f>
        <v>0.8</v>
      </c>
      <c r="J16" s="4">
        <f>D16+G16</f>
        <v>1.059</v>
      </c>
      <c r="K16" s="5">
        <f t="shared" si="0"/>
        <v>132.4</v>
      </c>
    </row>
    <row r="17" spans="1:11" ht="12" hidden="1">
      <c r="A17" s="3">
        <v>18040000</v>
      </c>
      <c r="B17" s="24" t="s">
        <v>34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4">
        <v>4384.2</v>
      </c>
      <c r="D18" s="4">
        <v>4494.596</v>
      </c>
      <c r="E18" s="5">
        <f t="shared" si="1"/>
        <v>102.5</v>
      </c>
      <c r="F18" s="3"/>
      <c r="G18" s="3"/>
      <c r="H18" s="3"/>
      <c r="I18" s="4">
        <f t="shared" si="2"/>
        <v>4384.2</v>
      </c>
      <c r="J18" s="4">
        <f t="shared" si="2"/>
        <v>4494.596</v>
      </c>
      <c r="K18" s="5">
        <f t="shared" si="0"/>
        <v>102.5</v>
      </c>
    </row>
    <row r="19" spans="1:11" ht="12">
      <c r="A19" s="3">
        <v>19010000</v>
      </c>
      <c r="B19" s="24" t="s">
        <v>32</v>
      </c>
      <c r="C19" s="4"/>
      <c r="D19" s="4"/>
      <c r="E19" s="5"/>
      <c r="F19" s="4">
        <v>25</v>
      </c>
      <c r="G19" s="4">
        <v>31.367</v>
      </c>
      <c r="H19" s="3">
        <f>ROUND(G19/F19*100,1)</f>
        <v>125.5</v>
      </c>
      <c r="I19" s="4">
        <f t="shared" si="2"/>
        <v>25</v>
      </c>
      <c r="J19" s="4">
        <f t="shared" si="2"/>
        <v>31.367</v>
      </c>
      <c r="K19" s="5">
        <f t="shared" si="0"/>
        <v>125.5</v>
      </c>
    </row>
    <row r="20" spans="1:11" ht="12" hidden="1">
      <c r="A20" s="3">
        <v>19090000</v>
      </c>
      <c r="B20" s="26" t="s">
        <v>48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/>
      <c r="D21" s="4">
        <v>-30.427</v>
      </c>
      <c r="E21" s="5"/>
      <c r="F21" s="3"/>
      <c r="G21" s="3"/>
      <c r="H21" s="3"/>
      <c r="I21" s="4">
        <f t="shared" si="2"/>
        <v>0</v>
      </c>
      <c r="J21" s="4">
        <f t="shared" si="2"/>
        <v>-30.427</v>
      </c>
      <c r="K21" s="5"/>
    </row>
    <row r="22" spans="1:11" ht="12">
      <c r="A22" s="3">
        <v>21080000</v>
      </c>
      <c r="B22" s="24" t="s">
        <v>46</v>
      </c>
      <c r="C22" s="4">
        <v>18</v>
      </c>
      <c r="D22" s="4">
        <v>74.783</v>
      </c>
      <c r="E22" s="5">
        <f t="shared" si="1"/>
        <v>415.5</v>
      </c>
      <c r="F22" s="3"/>
      <c r="G22" s="3"/>
      <c r="H22" s="3"/>
      <c r="I22" s="4">
        <f t="shared" si="2"/>
        <v>18</v>
      </c>
      <c r="J22" s="4">
        <f t="shared" si="2"/>
        <v>74.783</v>
      </c>
      <c r="K22" s="5">
        <f t="shared" si="0"/>
        <v>415.5</v>
      </c>
    </row>
    <row r="23" spans="1:11" ht="12">
      <c r="A23" s="3">
        <v>22010000</v>
      </c>
      <c r="B23" s="24" t="s">
        <v>37</v>
      </c>
      <c r="C23" s="4">
        <v>416.9</v>
      </c>
      <c r="D23" s="4">
        <v>445.618</v>
      </c>
      <c r="E23" s="5">
        <f t="shared" si="1"/>
        <v>106.9</v>
      </c>
      <c r="F23" s="3"/>
      <c r="G23" s="3"/>
      <c r="H23" s="3"/>
      <c r="I23" s="4">
        <f>C23+F23</f>
        <v>416.9</v>
      </c>
      <c r="J23" s="4">
        <f>D23+G23</f>
        <v>445.618</v>
      </c>
      <c r="K23" s="5">
        <f t="shared" si="0"/>
        <v>106.9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105.6</v>
      </c>
      <c r="D24" s="4">
        <v>117.041</v>
      </c>
      <c r="E24" s="5">
        <f t="shared" si="1"/>
        <v>110.8</v>
      </c>
      <c r="F24" s="3"/>
      <c r="G24" s="3"/>
      <c r="H24" s="3"/>
      <c r="I24" s="4">
        <f t="shared" si="2"/>
        <v>105.6</v>
      </c>
      <c r="J24" s="4">
        <f t="shared" si="2"/>
        <v>117.041</v>
      </c>
      <c r="K24" s="5">
        <f t="shared" si="0"/>
        <v>110.8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9</v>
      </c>
      <c r="D25" s="4">
        <v>9.034</v>
      </c>
      <c r="E25" s="5">
        <f t="shared" si="1"/>
        <v>100.4</v>
      </c>
      <c r="F25" s="3"/>
      <c r="G25" s="3"/>
      <c r="H25" s="3"/>
      <c r="I25" s="4">
        <f t="shared" si="2"/>
        <v>9</v>
      </c>
      <c r="J25" s="4">
        <f t="shared" si="2"/>
        <v>9.034</v>
      </c>
      <c r="K25" s="5">
        <f t="shared" si="0"/>
        <v>100.4</v>
      </c>
    </row>
    <row r="26" spans="1:11" ht="48.75" customHeight="1" hidden="1">
      <c r="A26" s="6">
        <v>31010200</v>
      </c>
      <c r="B26" s="27" t="s">
        <v>25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9"/>
      <c r="D31" s="9"/>
      <c r="E31" s="3"/>
      <c r="F31" s="3"/>
      <c r="G31" s="3">
        <v>0.001</v>
      </c>
      <c r="H31" s="3"/>
      <c r="I31" s="3">
        <f t="shared" si="2"/>
        <v>0</v>
      </c>
      <c r="J31" s="3">
        <f t="shared" si="2"/>
        <v>0.001</v>
      </c>
      <c r="K31" s="5"/>
    </row>
    <row r="32" spans="1:11" ht="13.5" customHeight="1">
      <c r="A32" s="10">
        <v>24170000</v>
      </c>
      <c r="B32" s="29" t="s">
        <v>26</v>
      </c>
      <c r="C32" s="3"/>
      <c r="D32" s="3"/>
      <c r="E32" s="3"/>
      <c r="F32" s="4"/>
      <c r="G32" s="4">
        <v>4.671</v>
      </c>
      <c r="H32" s="3"/>
      <c r="I32" s="4">
        <f t="shared" si="2"/>
        <v>0</v>
      </c>
      <c r="J32" s="3">
        <f t="shared" si="2"/>
        <v>4.671</v>
      </c>
      <c r="K32" s="5"/>
    </row>
    <row r="33" spans="1:11" ht="11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4406.745</v>
      </c>
      <c r="G33" s="4">
        <v>4473.29</v>
      </c>
      <c r="H33" s="3">
        <f>ROUND(G33/F33*100,1)</f>
        <v>101.5</v>
      </c>
      <c r="I33" s="4">
        <f t="shared" si="2"/>
        <v>4406.745</v>
      </c>
      <c r="J33" s="3">
        <f t="shared" si="2"/>
        <v>4473.29</v>
      </c>
      <c r="K33" s="5">
        <f t="shared" si="0"/>
        <v>101.5</v>
      </c>
    </row>
    <row r="34" spans="1:11" ht="24" hidden="1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/>
      <c r="H34" s="3"/>
      <c r="I34" s="4">
        <f t="shared" si="2"/>
        <v>0</v>
      </c>
      <c r="J34" s="4">
        <f>D34+G34</f>
        <v>0</v>
      </c>
      <c r="K34" s="5"/>
    </row>
    <row r="35" spans="1:11" ht="12" hidden="1">
      <c r="A35" s="3">
        <v>41020900</v>
      </c>
      <c r="B35" s="24" t="s">
        <v>49</v>
      </c>
      <c r="C35" s="4"/>
      <c r="D35" s="4"/>
      <c r="E35" s="5"/>
      <c r="F35" s="4"/>
      <c r="G35" s="4"/>
      <c r="H35" s="3"/>
      <c r="I35" s="4">
        <f>C35+F35</f>
        <v>0</v>
      </c>
      <c r="J35" s="4">
        <f>D35+G35</f>
        <v>0</v>
      </c>
      <c r="K35" s="5"/>
    </row>
    <row r="36" spans="1:11" ht="60" hidden="1">
      <c r="A36" s="3">
        <v>41034400</v>
      </c>
      <c r="B36" s="24" t="s">
        <v>50</v>
      </c>
      <c r="C36" s="3"/>
      <c r="D36" s="4"/>
      <c r="E36" s="5"/>
      <c r="F36" s="4"/>
      <c r="G36" s="4"/>
      <c r="H36" s="3"/>
      <c r="I36" s="4">
        <f>C36+F36</f>
        <v>0</v>
      </c>
      <c r="J36" s="4">
        <f>D36+G36</f>
        <v>0</v>
      </c>
      <c r="K36" s="5"/>
    </row>
    <row r="37" spans="1:11" ht="24" hidden="1">
      <c r="A37" s="3">
        <v>41034500</v>
      </c>
      <c r="B37" s="24" t="s">
        <v>47</v>
      </c>
      <c r="C37" s="17"/>
      <c r="D37" s="4"/>
      <c r="E37" s="5"/>
      <c r="F37" s="4"/>
      <c r="G37" s="4"/>
      <c r="H37" s="3"/>
      <c r="I37" s="4">
        <f t="shared" si="2"/>
        <v>0</v>
      </c>
      <c r="J37" s="4">
        <f>D37+G37</f>
        <v>0</v>
      </c>
      <c r="K37" s="5"/>
    </row>
    <row r="38" spans="1:11" ht="12.75" customHeight="1">
      <c r="A38" s="3">
        <v>41053900</v>
      </c>
      <c r="B38" s="24" t="s">
        <v>51</v>
      </c>
      <c r="C38" s="4">
        <v>5988.6</v>
      </c>
      <c r="D38" s="4">
        <v>5988.6</v>
      </c>
      <c r="E38" s="5">
        <f>ROUND(D38/C38*100,1)</f>
        <v>100</v>
      </c>
      <c r="F38" s="4">
        <v>200</v>
      </c>
      <c r="G38" s="3">
        <v>200</v>
      </c>
      <c r="H38" s="5"/>
      <c r="I38" s="4">
        <f>C38+F38</f>
        <v>6188.6</v>
      </c>
      <c r="J38" s="4">
        <f>D38+G38</f>
        <v>6188.6</v>
      </c>
      <c r="K38" s="5">
        <f>ROUND(J38/I38*100,1)</f>
        <v>100</v>
      </c>
    </row>
    <row r="39" spans="1:11" ht="13.5" customHeight="1" hidden="1">
      <c r="A39" s="39"/>
      <c r="B39" s="41"/>
      <c r="C39" s="43" t="s">
        <v>5</v>
      </c>
      <c r="D39" s="44"/>
      <c r="E39" s="45"/>
      <c r="F39" s="43"/>
      <c r="G39" s="44"/>
      <c r="H39" s="45"/>
      <c r="I39" s="43" t="s">
        <v>7</v>
      </c>
      <c r="J39" s="44"/>
      <c r="K39" s="45"/>
    </row>
    <row r="40" spans="1:11" ht="44.25" customHeight="1" hidden="1">
      <c r="A40" s="40"/>
      <c r="B40" s="42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36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47" t="s">
        <v>13</v>
      </c>
      <c r="B42" s="48"/>
      <c r="C42" s="11">
        <f>SUM(C12:C40)+C41</f>
        <v>16665.6</v>
      </c>
      <c r="D42" s="11">
        <f>SUM(D12:D40)+D41</f>
        <v>18825.739</v>
      </c>
      <c r="E42" s="12">
        <f>ROUND(D42/C42*100,1)</f>
        <v>113</v>
      </c>
      <c r="F42" s="11">
        <f>SUM(F12:F40)+F41</f>
        <v>4631.745</v>
      </c>
      <c r="G42" s="11">
        <f>SUM(G12:G40)+G41</f>
        <v>4709.329</v>
      </c>
      <c r="H42" s="3">
        <f>ROUND(G42/F42*100,1)</f>
        <v>101.7</v>
      </c>
      <c r="I42" s="11">
        <f>SUM(I12:I40)+I41</f>
        <v>21297.345</v>
      </c>
      <c r="J42" s="11">
        <f>SUM(J12:J40)+J41</f>
        <v>23535.068</v>
      </c>
      <c r="K42" s="13">
        <f>ROUND(J42/I42*100,1)</f>
        <v>110.5</v>
      </c>
    </row>
    <row r="43" spans="1:11" ht="13.5" customHeight="1">
      <c r="A43" s="3">
        <v>208400</v>
      </c>
      <c r="B43" s="24" t="s">
        <v>29</v>
      </c>
      <c r="C43" s="3">
        <v>-5913.8</v>
      </c>
      <c r="D43" s="3">
        <v>-4314.447</v>
      </c>
      <c r="E43" s="3">
        <f>ROUND(D43/C43*100,1)</f>
        <v>73</v>
      </c>
      <c r="F43" s="3">
        <f>-C43</f>
        <v>5913.8</v>
      </c>
      <c r="G43" s="3">
        <f>-D43</f>
        <v>4314.447</v>
      </c>
      <c r="H43" s="3">
        <f>ROUND(G43/F43*100,1)</f>
        <v>73</v>
      </c>
      <c r="I43" s="3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38" t="s">
        <v>3</v>
      </c>
      <c r="B45" s="56" t="s">
        <v>4</v>
      </c>
      <c r="C45" s="38" t="s">
        <v>5</v>
      </c>
      <c r="D45" s="38"/>
      <c r="E45" s="38"/>
      <c r="F45" s="38" t="s">
        <v>6</v>
      </c>
      <c r="G45" s="38"/>
      <c r="H45" s="38"/>
      <c r="I45" s="38" t="s">
        <v>7</v>
      </c>
      <c r="J45" s="38"/>
      <c r="K45" s="38"/>
    </row>
    <row r="46" spans="1:11" ht="44.25" customHeight="1" hidden="1">
      <c r="A46" s="38"/>
      <c r="B46" s="56"/>
      <c r="C46" s="2" t="s">
        <v>27</v>
      </c>
      <c r="D46" s="2" t="s">
        <v>28</v>
      </c>
      <c r="E46" s="2" t="s">
        <v>10</v>
      </c>
      <c r="F46" s="2" t="s">
        <v>27</v>
      </c>
      <c r="G46" s="2" t="s">
        <v>28</v>
      </c>
      <c r="H46" s="2" t="s">
        <v>10</v>
      </c>
      <c r="I46" s="2" t="s">
        <v>27</v>
      </c>
      <c r="J46" s="2" t="s">
        <v>28</v>
      </c>
      <c r="K46" s="2" t="s">
        <v>10</v>
      </c>
    </row>
    <row r="47" spans="1:11" ht="11.25">
      <c r="A47" s="49" t="s">
        <v>14</v>
      </c>
      <c r="B47" s="50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4">
      <c r="A48" s="15" t="s">
        <v>52</v>
      </c>
      <c r="B48" s="37" t="s">
        <v>53</v>
      </c>
      <c r="C48" s="33">
        <v>3790.61</v>
      </c>
      <c r="D48" s="33">
        <v>2974.094</v>
      </c>
      <c r="E48" s="34">
        <f aca="true" t="shared" si="3" ref="E48:E66">ROUND(D48/C48*100,1)</f>
        <v>78.5</v>
      </c>
      <c r="F48" s="33">
        <v>67.645</v>
      </c>
      <c r="G48" s="33">
        <v>66.227</v>
      </c>
      <c r="H48" s="34">
        <f>ROUND(G48/F48*100,1)</f>
        <v>97.9</v>
      </c>
      <c r="I48" s="4">
        <f aca="true" t="shared" si="4" ref="I48:J52">C48+F48</f>
        <v>3858.255</v>
      </c>
      <c r="J48" s="3">
        <f t="shared" si="4"/>
        <v>3040.321</v>
      </c>
      <c r="K48" s="3">
        <f aca="true" t="shared" si="5" ref="K48:K58">ROUND(J48/I48*100,1)</f>
        <v>78.8</v>
      </c>
    </row>
    <row r="49" spans="1:11" ht="11.25" customHeight="1">
      <c r="A49" s="15" t="s">
        <v>55</v>
      </c>
      <c r="B49" s="3" t="s">
        <v>54</v>
      </c>
      <c r="C49" s="33">
        <v>5</v>
      </c>
      <c r="D49" s="33"/>
      <c r="E49" s="34">
        <f t="shared" si="3"/>
        <v>0</v>
      </c>
      <c r="F49" s="33"/>
      <c r="G49" s="33"/>
      <c r="H49" s="34"/>
      <c r="I49" s="4">
        <f t="shared" si="4"/>
        <v>5</v>
      </c>
      <c r="J49" s="3">
        <f t="shared" si="4"/>
        <v>0</v>
      </c>
      <c r="K49" s="3">
        <f t="shared" si="5"/>
        <v>0</v>
      </c>
    </row>
    <row r="50" spans="1:11" ht="13.5" customHeight="1" hidden="1">
      <c r="A50" s="38" t="s">
        <v>3</v>
      </c>
      <c r="B50" s="3" t="s">
        <v>4</v>
      </c>
      <c r="C50" s="38" t="s">
        <v>5</v>
      </c>
      <c r="D50" s="38"/>
      <c r="E50" s="38"/>
      <c r="F50" s="38" t="s">
        <v>6</v>
      </c>
      <c r="G50" s="38"/>
      <c r="H50" s="38"/>
      <c r="I50" s="38" t="s">
        <v>7</v>
      </c>
      <c r="J50" s="38"/>
      <c r="K50" s="38"/>
    </row>
    <row r="51" spans="1:11" ht="44.25" customHeight="1" hidden="1">
      <c r="A51" s="38"/>
      <c r="B51" s="3"/>
      <c r="C51" s="2" t="s">
        <v>27</v>
      </c>
      <c r="D51" s="2" t="s">
        <v>28</v>
      </c>
      <c r="E51" s="2" t="s">
        <v>10</v>
      </c>
      <c r="F51" s="2" t="s">
        <v>27</v>
      </c>
      <c r="G51" s="2" t="s">
        <v>28</v>
      </c>
      <c r="H51" s="2" t="s">
        <v>10</v>
      </c>
      <c r="I51" s="2" t="s">
        <v>27</v>
      </c>
      <c r="J51" s="2" t="s">
        <v>28</v>
      </c>
      <c r="K51" s="2" t="s">
        <v>10</v>
      </c>
    </row>
    <row r="52" spans="1:11" ht="11.25" customHeight="1">
      <c r="A52" s="15" t="s">
        <v>42</v>
      </c>
      <c r="B52" s="3" t="s">
        <v>56</v>
      </c>
      <c r="C52" s="33">
        <v>7393.09</v>
      </c>
      <c r="D52" s="33">
        <v>5875.297</v>
      </c>
      <c r="E52" s="34">
        <f t="shared" si="3"/>
        <v>79.5</v>
      </c>
      <c r="F52" s="35">
        <v>2428.28</v>
      </c>
      <c r="G52" s="35">
        <v>1769.49</v>
      </c>
      <c r="H52" s="34">
        <f>ROUND(G52/F52*100,1)</f>
        <v>72.9</v>
      </c>
      <c r="I52" s="4">
        <f t="shared" si="4"/>
        <v>9821.37</v>
      </c>
      <c r="J52" s="4">
        <f t="shared" si="4"/>
        <v>7644.786999999999</v>
      </c>
      <c r="K52" s="3">
        <f t="shared" si="5"/>
        <v>77.8</v>
      </c>
    </row>
    <row r="53" spans="1:11" ht="31.5" customHeight="1">
      <c r="A53" s="15" t="s">
        <v>59</v>
      </c>
      <c r="B53" s="3" t="s">
        <v>43</v>
      </c>
      <c r="C53" s="33">
        <v>40</v>
      </c>
      <c r="D53" s="33">
        <v>22.914</v>
      </c>
      <c r="E53" s="34"/>
      <c r="F53" s="35"/>
      <c r="G53" s="35"/>
      <c r="H53" s="34"/>
      <c r="I53" s="4">
        <f aca="true" t="shared" si="6" ref="I53:J60">C53+F53</f>
        <v>40</v>
      </c>
      <c r="J53" s="4">
        <f t="shared" si="6"/>
        <v>22.914</v>
      </c>
      <c r="K53" s="3"/>
    </row>
    <row r="54" spans="1:11" ht="21" customHeight="1">
      <c r="A54" s="15" t="s">
        <v>60</v>
      </c>
      <c r="B54" s="3" t="s">
        <v>57</v>
      </c>
      <c r="C54" s="33">
        <v>135</v>
      </c>
      <c r="D54" s="33">
        <v>127.754</v>
      </c>
      <c r="E54" s="34">
        <f t="shared" si="3"/>
        <v>94.6</v>
      </c>
      <c r="F54" s="35"/>
      <c r="G54" s="35"/>
      <c r="H54" s="34"/>
      <c r="I54" s="4">
        <f t="shared" si="6"/>
        <v>135</v>
      </c>
      <c r="J54" s="4">
        <f t="shared" si="6"/>
        <v>127.754</v>
      </c>
      <c r="K54" s="3">
        <f t="shared" si="5"/>
        <v>94.6</v>
      </c>
    </row>
    <row r="55" spans="1:11" ht="13.5" customHeight="1">
      <c r="A55" s="15" t="s">
        <v>61</v>
      </c>
      <c r="B55" s="3" t="s">
        <v>40</v>
      </c>
      <c r="C55" s="33">
        <v>58.2</v>
      </c>
      <c r="D55" s="33">
        <v>27.612</v>
      </c>
      <c r="E55" s="34">
        <f t="shared" si="3"/>
        <v>47.4</v>
      </c>
      <c r="F55" s="35">
        <v>58.2</v>
      </c>
      <c r="G55" s="35">
        <v>20.356</v>
      </c>
      <c r="H55" s="34">
        <f>ROUND(G55/F55*100,1)</f>
        <v>35</v>
      </c>
      <c r="I55" s="4">
        <f>C55+F55</f>
        <v>116.4</v>
      </c>
      <c r="J55" s="4">
        <f>D55+G55</f>
        <v>47.968</v>
      </c>
      <c r="K55" s="3">
        <f>ROUND(J55/I55*100,1)</f>
        <v>41.2</v>
      </c>
    </row>
    <row r="56" spans="1:11" ht="13.5" customHeight="1">
      <c r="A56" s="39" t="s">
        <v>3</v>
      </c>
      <c r="B56" s="41" t="s">
        <v>4</v>
      </c>
      <c r="C56" s="43" t="s">
        <v>5</v>
      </c>
      <c r="D56" s="44"/>
      <c r="E56" s="45"/>
      <c r="F56" s="43" t="s">
        <v>6</v>
      </c>
      <c r="G56" s="44"/>
      <c r="H56" s="45"/>
      <c r="I56" s="43" t="s">
        <v>7</v>
      </c>
      <c r="J56" s="44"/>
      <c r="K56" s="45"/>
    </row>
    <row r="57" spans="1:11" ht="50.25" customHeight="1">
      <c r="A57" s="40"/>
      <c r="B57" s="42"/>
      <c r="C57" s="2" t="s">
        <v>27</v>
      </c>
      <c r="D57" s="2" t="s">
        <v>38</v>
      </c>
      <c r="E57" s="2" t="s">
        <v>39</v>
      </c>
      <c r="F57" s="2" t="s">
        <v>27</v>
      </c>
      <c r="G57" s="2" t="s">
        <v>38</v>
      </c>
      <c r="H57" s="2" t="s">
        <v>10</v>
      </c>
      <c r="I57" s="2" t="s">
        <v>27</v>
      </c>
      <c r="J57" s="2" t="s">
        <v>38</v>
      </c>
      <c r="K57" s="2" t="s">
        <v>39</v>
      </c>
    </row>
    <row r="58" spans="1:11" ht="11.25">
      <c r="A58" s="15" t="s">
        <v>62</v>
      </c>
      <c r="B58" s="3" t="s">
        <v>58</v>
      </c>
      <c r="C58" s="33">
        <v>90</v>
      </c>
      <c r="D58" s="33">
        <v>79.1</v>
      </c>
      <c r="E58" s="34">
        <f t="shared" si="3"/>
        <v>87.9</v>
      </c>
      <c r="F58" s="33"/>
      <c r="G58" s="35"/>
      <c r="H58" s="34"/>
      <c r="I58" s="4">
        <f t="shared" si="6"/>
        <v>90</v>
      </c>
      <c r="J58" s="4">
        <f t="shared" si="6"/>
        <v>79.1</v>
      </c>
      <c r="K58" s="3">
        <f t="shared" si="5"/>
        <v>87.9</v>
      </c>
    </row>
    <row r="59" spans="1:11" ht="22.5">
      <c r="A59" s="15" t="s">
        <v>64</v>
      </c>
      <c r="B59" s="3" t="s">
        <v>63</v>
      </c>
      <c r="C59" s="33">
        <v>1107</v>
      </c>
      <c r="D59" s="33">
        <v>919.576</v>
      </c>
      <c r="E59" s="34">
        <f>ROUND(D59/C59*100,1)</f>
        <v>83.1</v>
      </c>
      <c r="F59" s="33">
        <v>451.198</v>
      </c>
      <c r="G59" s="33">
        <v>51.198</v>
      </c>
      <c r="H59" s="34">
        <f>ROUND(G59/F59*100,1)</f>
        <v>11.3</v>
      </c>
      <c r="I59" s="4">
        <f t="shared" si="6"/>
        <v>1558.1979999999999</v>
      </c>
      <c r="J59" s="4">
        <f t="shared" si="6"/>
        <v>970.774</v>
      </c>
      <c r="K59" s="3">
        <f aca="true" t="shared" si="7" ref="K59:K66">ROUND(J59/I59*100,1)</f>
        <v>62.3</v>
      </c>
    </row>
    <row r="60" spans="1:11" ht="12">
      <c r="A60" s="15" t="s">
        <v>65</v>
      </c>
      <c r="B60" s="24" t="s">
        <v>67</v>
      </c>
      <c r="C60" s="33">
        <v>159</v>
      </c>
      <c r="D60" s="33">
        <v>92.687</v>
      </c>
      <c r="E60" s="34">
        <f>ROUND(D60/C60*100,1)</f>
        <v>58.3</v>
      </c>
      <c r="F60" s="33">
        <v>0.369</v>
      </c>
      <c r="G60" s="35">
        <v>0.369</v>
      </c>
      <c r="H60" s="34">
        <f>ROUND(G60/F60*100,1)</f>
        <v>100</v>
      </c>
      <c r="I60" s="4">
        <f t="shared" si="6"/>
        <v>159.369</v>
      </c>
      <c r="J60" s="4">
        <f t="shared" si="6"/>
        <v>93.056</v>
      </c>
      <c r="K60" s="3">
        <f t="shared" si="7"/>
        <v>58.4</v>
      </c>
    </row>
    <row r="61" spans="1:11" ht="24">
      <c r="A61" s="15" t="s">
        <v>66</v>
      </c>
      <c r="B61" s="24" t="s">
        <v>68</v>
      </c>
      <c r="C61" s="33">
        <v>48.25</v>
      </c>
      <c r="D61" s="33">
        <v>30.239</v>
      </c>
      <c r="E61" s="34">
        <f t="shared" si="3"/>
        <v>62.7</v>
      </c>
      <c r="F61" s="33"/>
      <c r="G61" s="33"/>
      <c r="H61" s="34"/>
      <c r="I61" s="4">
        <f aca="true" t="shared" si="8" ref="I61:J83">C61+F61</f>
        <v>48.25</v>
      </c>
      <c r="J61" s="4">
        <f t="shared" si="8"/>
        <v>30.239</v>
      </c>
      <c r="K61" s="3">
        <f t="shared" si="7"/>
        <v>62.7</v>
      </c>
    </row>
    <row r="62" spans="1:11" ht="23.25" customHeight="1">
      <c r="A62" s="15" t="s">
        <v>71</v>
      </c>
      <c r="B62" s="3" t="s">
        <v>69</v>
      </c>
      <c r="C62" s="33">
        <v>890</v>
      </c>
      <c r="D62" s="33">
        <v>889.996</v>
      </c>
      <c r="E62" s="34">
        <f t="shared" si="3"/>
        <v>100</v>
      </c>
      <c r="F62" s="33"/>
      <c r="G62" s="33"/>
      <c r="H62" s="34"/>
      <c r="I62" s="4">
        <f t="shared" si="8"/>
        <v>890</v>
      </c>
      <c r="J62" s="4">
        <f t="shared" si="8"/>
        <v>889.996</v>
      </c>
      <c r="K62" s="3">
        <f t="shared" si="7"/>
        <v>100</v>
      </c>
    </row>
    <row r="63" spans="1:11" ht="24.75" customHeight="1">
      <c r="A63" s="15" t="s">
        <v>72</v>
      </c>
      <c r="B63" s="3" t="s">
        <v>70</v>
      </c>
      <c r="C63" s="33">
        <v>1773</v>
      </c>
      <c r="D63" s="33">
        <v>1478.282</v>
      </c>
      <c r="E63" s="34">
        <f t="shared" si="3"/>
        <v>83.4</v>
      </c>
      <c r="F63" s="33">
        <v>2957.027</v>
      </c>
      <c r="G63" s="33">
        <v>2607.758</v>
      </c>
      <c r="H63" s="34">
        <f>ROUND(G63/F63*100,1)</f>
        <v>88.2</v>
      </c>
      <c r="I63" s="4">
        <f t="shared" si="8"/>
        <v>4730.027</v>
      </c>
      <c r="J63" s="4">
        <f t="shared" si="8"/>
        <v>4086.04</v>
      </c>
      <c r="K63" s="3">
        <f t="shared" si="7"/>
        <v>86.4</v>
      </c>
    </row>
    <row r="64" spans="1:11" ht="11.25">
      <c r="A64" s="15" t="s">
        <v>74</v>
      </c>
      <c r="B64" s="3" t="s">
        <v>73</v>
      </c>
      <c r="C64" s="4">
        <v>60</v>
      </c>
      <c r="D64" s="4"/>
      <c r="E64" s="5">
        <f t="shared" si="3"/>
        <v>0</v>
      </c>
      <c r="F64" s="4"/>
      <c r="G64" s="4"/>
      <c r="H64" s="5"/>
      <c r="I64" s="4">
        <f t="shared" si="8"/>
        <v>60</v>
      </c>
      <c r="J64" s="4">
        <f t="shared" si="8"/>
        <v>0</v>
      </c>
      <c r="K64" s="3">
        <f t="shared" si="7"/>
        <v>0</v>
      </c>
    </row>
    <row r="65" spans="1:11" ht="22.5">
      <c r="A65" s="15" t="s">
        <v>75</v>
      </c>
      <c r="B65" s="3" t="s">
        <v>76</v>
      </c>
      <c r="C65" s="3"/>
      <c r="D65" s="5"/>
      <c r="E65" s="5"/>
      <c r="F65" s="3">
        <v>2420.863</v>
      </c>
      <c r="G65" s="4">
        <v>1893.324</v>
      </c>
      <c r="H65" s="5">
        <f>ROUND(G65/F65*100,1)</f>
        <v>78.2</v>
      </c>
      <c r="I65" s="4">
        <f t="shared" si="8"/>
        <v>2420.863</v>
      </c>
      <c r="J65" s="4">
        <f t="shared" si="8"/>
        <v>1893.324</v>
      </c>
      <c r="K65" s="3">
        <f t="shared" si="7"/>
        <v>78.2</v>
      </c>
    </row>
    <row r="66" spans="1:11" ht="11.25">
      <c r="A66" s="15" t="s">
        <v>78</v>
      </c>
      <c r="B66" s="36" t="s">
        <v>44</v>
      </c>
      <c r="C66" s="4">
        <v>100.6</v>
      </c>
      <c r="D66" s="4">
        <v>35.108</v>
      </c>
      <c r="E66" s="5">
        <f t="shared" si="3"/>
        <v>34.9</v>
      </c>
      <c r="F66" s="3"/>
      <c r="G66" s="3"/>
      <c r="H66" s="5"/>
      <c r="I66" s="4">
        <f>C66+F66</f>
        <v>100.6</v>
      </c>
      <c r="J66" s="4">
        <f>D66+G66</f>
        <v>35.108</v>
      </c>
      <c r="K66" s="3">
        <f t="shared" si="7"/>
        <v>34.9</v>
      </c>
    </row>
    <row r="67" spans="1:11" ht="22.5">
      <c r="A67" s="15" t="s">
        <v>79</v>
      </c>
      <c r="B67" s="3" t="s">
        <v>77</v>
      </c>
      <c r="C67" s="4">
        <v>836</v>
      </c>
      <c r="D67" s="4">
        <v>726.245</v>
      </c>
      <c r="E67" s="5">
        <f>ROUND(D67/C67*100,1)</f>
        <v>86.9</v>
      </c>
      <c r="F67" s="4">
        <v>2228.6</v>
      </c>
      <c r="G67" s="3">
        <v>1604.646</v>
      </c>
      <c r="H67" s="5">
        <f>ROUND(G67/F67*100,1)</f>
        <v>72</v>
      </c>
      <c r="I67" s="4">
        <f t="shared" si="8"/>
        <v>3064.6</v>
      </c>
      <c r="J67" s="4">
        <f t="shared" si="8"/>
        <v>2330.891</v>
      </c>
      <c r="K67" s="3">
        <f>ROUND(J67/I67*100,1)</f>
        <v>76.1</v>
      </c>
    </row>
    <row r="68" spans="1:11" ht="11.25">
      <c r="A68" s="15" t="s">
        <v>87</v>
      </c>
      <c r="B68" s="3" t="s">
        <v>88</v>
      </c>
      <c r="C68" s="4">
        <v>14</v>
      </c>
      <c r="D68" s="4">
        <v>7.046</v>
      </c>
      <c r="E68" s="5">
        <f>ROUND(D68/C68*100,1)</f>
        <v>50.3</v>
      </c>
      <c r="F68" s="4"/>
      <c r="G68" s="3"/>
      <c r="H68" s="5"/>
      <c r="I68" s="4">
        <f>C68+F68</f>
        <v>14</v>
      </c>
      <c r="J68" s="4">
        <f>D68+G68</f>
        <v>7.046</v>
      </c>
      <c r="K68" s="3">
        <f>ROUND(J68/I68*100,1)</f>
        <v>50.3</v>
      </c>
    </row>
    <row r="69" spans="1:11" ht="12" customHeight="1">
      <c r="A69" s="15" t="s">
        <v>81</v>
      </c>
      <c r="B69" s="3" t="s">
        <v>80</v>
      </c>
      <c r="C69" s="4"/>
      <c r="D69" s="4"/>
      <c r="E69" s="5"/>
      <c r="F69" s="4">
        <v>400</v>
      </c>
      <c r="G69" s="3">
        <v>275.475</v>
      </c>
      <c r="H69" s="5">
        <f>ROUND(G69/F69*100,1)</f>
        <v>68.9</v>
      </c>
      <c r="I69" s="4">
        <f t="shared" si="8"/>
        <v>400</v>
      </c>
      <c r="J69" s="4">
        <f t="shared" si="8"/>
        <v>275.475</v>
      </c>
      <c r="K69" s="3"/>
    </row>
    <row r="70" spans="1:11" ht="12">
      <c r="A70" s="15" t="s">
        <v>82</v>
      </c>
      <c r="B70" s="24" t="s">
        <v>83</v>
      </c>
      <c r="C70" s="4">
        <v>20</v>
      </c>
      <c r="D70" s="4">
        <v>12.798</v>
      </c>
      <c r="E70" s="5">
        <f>ROUND(D70/C70*100,1)</f>
        <v>64</v>
      </c>
      <c r="F70" s="4"/>
      <c r="G70" s="3"/>
      <c r="H70" s="5"/>
      <c r="I70" s="4">
        <f t="shared" si="8"/>
        <v>20</v>
      </c>
      <c r="J70" s="4">
        <f t="shared" si="8"/>
        <v>12.798</v>
      </c>
      <c r="K70" s="3">
        <f>ROUND(J70/I70*100,1)</f>
        <v>64</v>
      </c>
    </row>
    <row r="71" spans="1:11" ht="13.5" customHeight="1">
      <c r="A71" s="15" t="s">
        <v>85</v>
      </c>
      <c r="B71" s="3" t="s">
        <v>84</v>
      </c>
      <c r="C71" s="4"/>
      <c r="D71" s="4"/>
      <c r="E71" s="5"/>
      <c r="F71" s="4">
        <v>94.474</v>
      </c>
      <c r="G71" s="3">
        <v>36.344</v>
      </c>
      <c r="H71" s="5">
        <f>ROUND(G71/F71*100,1)</f>
        <v>38.5</v>
      </c>
      <c r="I71" s="4">
        <f aca="true" t="shared" si="9" ref="I71:J73">C71+F71</f>
        <v>94.474</v>
      </c>
      <c r="J71" s="4">
        <f t="shared" si="9"/>
        <v>36.344</v>
      </c>
      <c r="K71" s="3">
        <f>ROUND(J71/I71*100,1)</f>
        <v>38.5</v>
      </c>
    </row>
    <row r="72" spans="1:11" ht="13.5" customHeight="1">
      <c r="A72" s="15" t="s">
        <v>90</v>
      </c>
      <c r="B72" s="32" t="s">
        <v>91</v>
      </c>
      <c r="C72" s="3">
        <v>190</v>
      </c>
      <c r="D72" s="4">
        <v>135.865</v>
      </c>
      <c r="E72" s="5">
        <f>ROUND(D72/C72*100,1)</f>
        <v>71.5</v>
      </c>
      <c r="F72" s="3"/>
      <c r="G72" s="3"/>
      <c r="H72" s="5"/>
      <c r="I72" s="4">
        <f t="shared" si="9"/>
        <v>190</v>
      </c>
      <c r="J72" s="4">
        <f t="shared" si="9"/>
        <v>135.865</v>
      </c>
      <c r="K72" s="3">
        <f>ROUND(J72/I72*100,1)</f>
        <v>71.5</v>
      </c>
    </row>
    <row r="73" spans="1:11" ht="13.5" customHeight="1">
      <c r="A73" s="15" t="s">
        <v>86</v>
      </c>
      <c r="B73" s="3" t="s">
        <v>51</v>
      </c>
      <c r="C73" s="4"/>
      <c r="D73" s="4"/>
      <c r="E73" s="5"/>
      <c r="F73" s="4"/>
      <c r="G73" s="4"/>
      <c r="H73" s="5"/>
      <c r="I73" s="4">
        <f t="shared" si="9"/>
        <v>0</v>
      </c>
      <c r="J73" s="4">
        <f t="shared" si="9"/>
        <v>0</v>
      </c>
      <c r="K73" s="3"/>
    </row>
    <row r="74" spans="1:11" ht="24">
      <c r="A74" s="15" t="s">
        <v>92</v>
      </c>
      <c r="B74" s="32" t="s">
        <v>93</v>
      </c>
      <c r="C74" s="4"/>
      <c r="D74" s="4"/>
      <c r="E74" s="5"/>
      <c r="F74" s="4">
        <v>105.2</v>
      </c>
      <c r="G74" s="4">
        <v>104.906</v>
      </c>
      <c r="H74" s="5">
        <f>ROUND(G74/F74*100,1)</f>
        <v>99.7</v>
      </c>
      <c r="I74" s="4">
        <f t="shared" si="8"/>
        <v>105.2</v>
      </c>
      <c r="J74" s="4">
        <f t="shared" si="8"/>
        <v>104.906</v>
      </c>
      <c r="K74" s="3"/>
    </row>
    <row r="75" spans="1:11" ht="12">
      <c r="A75" s="15" t="s">
        <v>94</v>
      </c>
      <c r="B75" s="32" t="s">
        <v>95</v>
      </c>
      <c r="C75" s="4"/>
      <c r="D75" s="4"/>
      <c r="E75" s="5"/>
      <c r="F75" s="3">
        <v>1479.5</v>
      </c>
      <c r="G75" s="3">
        <v>393.698</v>
      </c>
      <c r="H75" s="5">
        <f>ROUND(G75/F75*100,1)</f>
        <v>26.6</v>
      </c>
      <c r="I75" s="4">
        <f t="shared" si="8"/>
        <v>1479.5</v>
      </c>
      <c r="J75" s="4">
        <f t="shared" si="8"/>
        <v>393.698</v>
      </c>
      <c r="K75" s="3"/>
    </row>
    <row r="76" spans="1:11" ht="11.25" hidden="1">
      <c r="A76" s="39" t="s">
        <v>3</v>
      </c>
      <c r="B76" s="41" t="s">
        <v>4</v>
      </c>
      <c r="C76" s="43" t="s">
        <v>5</v>
      </c>
      <c r="D76" s="44"/>
      <c r="E76" s="45"/>
      <c r="F76" s="43" t="s">
        <v>6</v>
      </c>
      <c r="G76" s="44"/>
      <c r="H76" s="45"/>
      <c r="I76" s="43" t="s">
        <v>7</v>
      </c>
      <c r="J76" s="44"/>
      <c r="K76" s="45"/>
    </row>
    <row r="77" spans="1:11" ht="55.5" customHeight="1" hidden="1">
      <c r="A77" s="40"/>
      <c r="B77" s="42"/>
      <c r="C77" s="8" t="s">
        <v>8</v>
      </c>
      <c r="D77" s="8" t="s">
        <v>9</v>
      </c>
      <c r="E77" s="8" t="s">
        <v>10</v>
      </c>
      <c r="F77" s="8" t="s">
        <v>8</v>
      </c>
      <c r="G77" s="8" t="s">
        <v>9</v>
      </c>
      <c r="H77" s="8" t="s">
        <v>10</v>
      </c>
      <c r="I77" s="8" t="s">
        <v>8</v>
      </c>
      <c r="J77" s="8" t="s">
        <v>9</v>
      </c>
      <c r="K77" s="8" t="s">
        <v>10</v>
      </c>
    </row>
    <row r="78" spans="1:11" ht="12" hidden="1">
      <c r="A78" s="51" t="s">
        <v>15</v>
      </c>
      <c r="B78" s="52"/>
      <c r="C78" s="11">
        <f>SUM(C48:C75)</f>
        <v>16709.75</v>
      </c>
      <c r="D78" s="11">
        <f>SUM(D48:D75)</f>
        <v>13434.613000000001</v>
      </c>
      <c r="E78" s="13">
        <f>ROUND(D78/C78*100,1)</f>
        <v>80.4</v>
      </c>
      <c r="F78" s="11">
        <f>SUM(F48:F75)</f>
        <v>12691.356000000002</v>
      </c>
      <c r="G78" s="11">
        <f>SUM(G48:G75)</f>
        <v>8823.791</v>
      </c>
      <c r="H78" s="13">
        <f>ROUND(G78/F78*100,1)</f>
        <v>69.5</v>
      </c>
      <c r="I78" s="12">
        <f t="shared" si="8"/>
        <v>29401.106</v>
      </c>
      <c r="J78" s="12">
        <f t="shared" si="8"/>
        <v>22258.404000000002</v>
      </c>
      <c r="K78" s="12">
        <f>ROUND(J78/I78*100,1)</f>
        <v>75.7</v>
      </c>
    </row>
    <row r="79" spans="1:11" ht="39" customHeight="1" hidden="1">
      <c r="A79" s="15" t="s">
        <v>16</v>
      </c>
      <c r="B79" s="26" t="s">
        <v>17</v>
      </c>
      <c r="C79" s="16"/>
      <c r="D79" s="16"/>
      <c r="E79" s="3"/>
      <c r="F79" s="3"/>
      <c r="G79" s="3"/>
      <c r="H79" s="3"/>
      <c r="I79" s="3">
        <f t="shared" si="8"/>
        <v>0</v>
      </c>
      <c r="J79" s="3">
        <f t="shared" si="8"/>
        <v>0</v>
      </c>
      <c r="K79" s="3"/>
    </row>
    <row r="80" spans="1:11" s="14" customFormat="1" ht="12">
      <c r="A80" s="51" t="s">
        <v>18</v>
      </c>
      <c r="B80" s="52"/>
      <c r="C80" s="11">
        <f>SUM(C78:C79)</f>
        <v>16709.75</v>
      </c>
      <c r="D80" s="11">
        <f aca="true" t="shared" si="10" ref="D80:J80">SUM(D78:D79)</f>
        <v>13434.613000000001</v>
      </c>
      <c r="E80" s="12">
        <f>ROUND(D80/C80*100,1)</f>
        <v>80.4</v>
      </c>
      <c r="F80" s="12">
        <f t="shared" si="10"/>
        <v>12691.356000000002</v>
      </c>
      <c r="G80" s="11">
        <f>SUM(G78:G79)</f>
        <v>8823.791</v>
      </c>
      <c r="H80" s="12">
        <f>ROUND(G80/F80*100,1)</f>
        <v>69.5</v>
      </c>
      <c r="I80" s="11">
        <f t="shared" si="10"/>
        <v>29401.106</v>
      </c>
      <c r="J80" s="12">
        <f t="shared" si="10"/>
        <v>22258.404000000002</v>
      </c>
      <c r="K80" s="12">
        <f>ROUND(J80/I80*100,1)</f>
        <v>75.7</v>
      </c>
    </row>
    <row r="81" spans="1:11" ht="12">
      <c r="A81" s="15"/>
      <c r="B81" s="24" t="s">
        <v>19</v>
      </c>
      <c r="C81" s="4">
        <f>IF((C42+C43)&gt;C80,(C42+C43)-C80,0)</f>
        <v>0</v>
      </c>
      <c r="D81" s="4">
        <f>IF((D42+D43)&gt;D80,(D42+D43)-D80,0)</f>
        <v>1076.679</v>
      </c>
      <c r="E81" s="4"/>
      <c r="F81" s="4">
        <f>IF((F42+F43)&gt;F80,(F42+F43)-F80,0)</f>
        <v>0</v>
      </c>
      <c r="G81" s="4">
        <f>IF((G42+G43)&gt;G80,(G42+G43)-G80,0)</f>
        <v>199.98500000000058</v>
      </c>
      <c r="H81" s="4"/>
      <c r="I81" s="4">
        <f t="shared" si="8"/>
        <v>0</v>
      </c>
      <c r="J81" s="4">
        <f t="shared" si="8"/>
        <v>1276.6640000000007</v>
      </c>
      <c r="K81" s="3"/>
    </row>
    <row r="82" spans="1:11" ht="12">
      <c r="A82" s="15"/>
      <c r="B82" s="24" t="s">
        <v>20</v>
      </c>
      <c r="C82" s="4">
        <f>IF(C80&gt;(C42+C43),C80-(C42+C43),0)</f>
        <v>5957.950000000001</v>
      </c>
      <c r="D82" s="4">
        <f>IF(D80&gt;(D42+D43),D80-(D42+D43),0)</f>
        <v>0</v>
      </c>
      <c r="E82" s="4"/>
      <c r="F82" s="4">
        <f>IF(F80&gt;(F42+F43),F80-(F42+F43),0)</f>
        <v>2145.8110000000015</v>
      </c>
      <c r="G82" s="4">
        <f>IF(G80&gt;(G42+G43),G80-(G42+G43),0)</f>
        <v>0</v>
      </c>
      <c r="H82" s="4"/>
      <c r="I82" s="4">
        <f t="shared" si="8"/>
        <v>8103.761000000002</v>
      </c>
      <c r="J82" s="4">
        <f t="shared" si="8"/>
        <v>0</v>
      </c>
      <c r="K82" s="3"/>
    </row>
    <row r="83" spans="1:11" ht="12">
      <c r="A83" s="51" t="s">
        <v>21</v>
      </c>
      <c r="B83" s="52"/>
      <c r="C83" s="11">
        <f>IF((C42+C43-C81)=C80,C42+C43,C80-C82)</f>
        <v>10751.8</v>
      </c>
      <c r="D83" s="11">
        <f>IF((D42+D43-D81)=D80,D42+D43,D80-D82)</f>
        <v>14511.292000000001</v>
      </c>
      <c r="E83" s="12">
        <f>ROUND(D83/C83*100,1)</f>
        <v>135</v>
      </c>
      <c r="F83" s="11">
        <f>IF((F42+F43-F81)=F80,F42+F43-F81,F80-F82)</f>
        <v>10545.545</v>
      </c>
      <c r="G83" s="12">
        <f>IF((G42+G43-G81)=G80,G80+G81,G80-G82)</f>
        <v>9023.776</v>
      </c>
      <c r="H83" s="13">
        <f>ROUND(G83/F83*100,1)</f>
        <v>85.6</v>
      </c>
      <c r="I83" s="11">
        <f t="shared" si="8"/>
        <v>21297.345</v>
      </c>
      <c r="J83" s="11">
        <f t="shared" si="8"/>
        <v>23535.068</v>
      </c>
      <c r="K83" s="13">
        <f>ROUND(J83/I83*100,1)</f>
        <v>110.5</v>
      </c>
    </row>
    <row r="84" ht="0.75" customHeight="1">
      <c r="A84" s="18"/>
    </row>
    <row r="85" ht="0.75" customHeight="1">
      <c r="A85" s="18"/>
    </row>
    <row r="86" ht="12" customHeight="1">
      <c r="A86" s="18"/>
    </row>
    <row r="87" spans="1:6" ht="12">
      <c r="A87" s="18"/>
      <c r="B87" s="23" t="s">
        <v>24</v>
      </c>
      <c r="C87" s="19"/>
      <c r="D87" s="19"/>
      <c r="E87" s="46" t="s">
        <v>22</v>
      </c>
      <c r="F87" s="46"/>
    </row>
  </sheetData>
  <sheetProtection/>
  <mergeCells count="42">
    <mergeCell ref="F50:H50"/>
    <mergeCell ref="B9:B10"/>
    <mergeCell ref="C9:E9"/>
    <mergeCell ref="F39:H39"/>
    <mergeCell ref="B45:B46"/>
    <mergeCell ref="C45:E45"/>
    <mergeCell ref="I1:K1"/>
    <mergeCell ref="I3:K3"/>
    <mergeCell ref="A5:K5"/>
    <mergeCell ref="A6:K6"/>
    <mergeCell ref="A7:K7"/>
    <mergeCell ref="H2:K2"/>
    <mergeCell ref="A83:B83"/>
    <mergeCell ref="I50:K50"/>
    <mergeCell ref="F56:H56"/>
    <mergeCell ref="A78:B78"/>
    <mergeCell ref="I9:K9"/>
    <mergeCell ref="A11:B11"/>
    <mergeCell ref="A9:A10"/>
    <mergeCell ref="F9:H9"/>
    <mergeCell ref="A50:A51"/>
    <mergeCell ref="C50:E50"/>
    <mergeCell ref="C39:E39"/>
    <mergeCell ref="I56:K56"/>
    <mergeCell ref="F45:H45"/>
    <mergeCell ref="A45:A46"/>
    <mergeCell ref="E87:F87"/>
    <mergeCell ref="A42:B42"/>
    <mergeCell ref="A47:B47"/>
    <mergeCell ref="F76:H76"/>
    <mergeCell ref="I76:K76"/>
    <mergeCell ref="A80:B80"/>
    <mergeCell ref="I45:K45"/>
    <mergeCell ref="A56:A57"/>
    <mergeCell ref="B56:B57"/>
    <mergeCell ref="C56:E56"/>
    <mergeCell ref="I39:K39"/>
    <mergeCell ref="A76:A77"/>
    <mergeCell ref="B76:B77"/>
    <mergeCell ref="C76:E76"/>
    <mergeCell ref="A39:A40"/>
    <mergeCell ref="B39:B40"/>
  </mergeCells>
  <printOptions/>
  <pageMargins left="0.5905511811023622" right="0.7874015748031497" top="1.1811023622047243" bottom="0.3937007874015748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2018-08-30T14:19:58Z</cp:lastPrinted>
  <dcterms:created xsi:type="dcterms:W3CDTF">2011-05-22T12:56:07Z</dcterms:created>
  <dcterms:modified xsi:type="dcterms:W3CDTF">2018-08-30T14:20:02Z</dcterms:modified>
  <cp:category/>
  <cp:version/>
  <cp:contentType/>
  <cp:contentStatus/>
</cp:coreProperties>
</file>