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<sst xmlns="http://schemas.openxmlformats.org/spreadsheetml/2006/main" count="151" uniqueCount="98">
  <si>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</si>
  <si>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</si>
  <si>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</si>
  <si>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</si>
  <si>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</si>
  <si>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</si>
  <si>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</si>
  <si>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</si>
  <si>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</si>
  <si>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</si>
  <si>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</si>
  <si>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</si>
  <si>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</si>
  <si>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</si>
  <si>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</si>
  <si>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Інші видатки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</si>
  <si>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</si>
  <si>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</si>
  <si>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</si>
  <si>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</si>
  <si>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</si>
  <si>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</si>
  <si>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</si>
  <si>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</si>
  <si>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</si>
  <si>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</si>
  <si>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</si>
  <si>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</si>
  <si>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</si>
  <si>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</si>
  <si>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</si>
  <si>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</si>
  <si>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</si>
  <si>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</si>
  <si>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</si>
  <si>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</si>
  <si>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</si>
  <si>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</si>
  <si>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250203</t>
  </si>
  <si>
    <t>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</si>
  <si>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</si>
  <si>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</si>
  <si>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</si>
  <si>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</si>
  <si>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</si>
  <si>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</si>
  <si>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</si>
  <si>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</si>
  <si>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8600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</si>
  <si>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</si>
  <si>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</si>
  <si>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</si>
  <si>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</si>
  <si>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Інші додаткові дотації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</si>
  <si>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</si>
  <si>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8700</t>
  </si>
  <si>
    <t>Інші дотації</t>
  </si>
  <si>
    <t>за  І квартал 2018 року</t>
  </si>
  <si>
    <t>Інші субвенції з місцевого бюджету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</si>
  <si>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</si>
  <si>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</si>
  <si>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</si>
  <si>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</si>
  <si>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</si>
  <si>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</si>
  <si>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</si>
  <si>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</si>
  <si>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</si>
  <si>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</si>
  <si>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3242</t>
  </si>
  <si>
    <t>Забезпечення діяльності палаців і будинків культури, клубів, центрів дозвілля та інших клубних закладів</t>
  </si>
  <si>
    <t>4060</t>
  </si>
  <si>
    <t>4082</t>
  </si>
  <si>
    <t>5061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</si>
  <si>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</si>
  <si>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</si>
  <si>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діяльностіводопровідно-каналізаційне господарства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</si>
  <si>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</si>
  <si>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</si>
  <si>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6030</t>
  </si>
  <si>
    <t>Здійснення заходів із землеустрою</t>
  </si>
  <si>
    <t>7130</t>
  </si>
  <si>
    <t>7330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</si>
  <si>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</si>
  <si>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</si>
  <si>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7413</t>
  </si>
  <si>
    <t>7461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</si>
  <si>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</si>
  <si>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</si>
  <si>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</si>
  <si>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</si>
  <si>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</si>
  <si>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8312</t>
  </si>
  <si>
    <t>9770</t>
  </si>
  <si>
    <t>7680</t>
  </si>
  <si>
    <t>Членські внески до асоціацй органів місцевого самоврядування</t>
  </si>
  <si>
    <t>до рішення 21 сесії Сватівської міської ради 7 скликання</t>
  </si>
  <si>
    <t>№ 21/___ від 24 квітня 2018р.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</si>
</sst>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8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sz val="8"/>
      <color theme="1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center" wrapText="1"/>
    </xf>
    <xf numFmtId="189" fontId="46" fillId="0" borderId="10" xfId="0" applyNumberFormat="1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18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88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1" fontId="46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9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110" zoomScaleNormal="110" zoomScalePageLayoutView="0" workbookViewId="0" topLeftCell="A1">
      <selection activeCell="A5" sqref="A5:K5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7" t="s">
        <v>0</v>
      </c>
      <c r="J1" s="57"/>
      <c r="K1" s="57"/>
    </row>
    <row r="2" spans="7:11" ht="12" customHeight="1">
      <c r="G2" s="57" t="s">
        <v>96</v>
      </c>
      <c r="H2" s="57"/>
      <c r="I2" s="57"/>
      <c r="J2" s="57"/>
      <c r="K2" s="57"/>
    </row>
    <row r="3" spans="9:11" ht="12">
      <c r="I3" s="57" t="s">
        <v>97</v>
      </c>
      <c r="J3" s="57"/>
      <c r="K3" s="57"/>
    </row>
    <row r="4" ht="4.5" customHeight="1"/>
    <row r="5" spans="1:11" ht="14.2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4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4.25">
      <c r="A7" s="56" t="s">
        <v>57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ht="3.75" customHeight="1"/>
    <row r="9" spans="1:11" ht="13.5" customHeight="1">
      <c r="A9" s="45" t="s">
        <v>3</v>
      </c>
      <c r="B9" s="47" t="s">
        <v>4</v>
      </c>
      <c r="C9" s="38" t="s">
        <v>5</v>
      </c>
      <c r="D9" s="39"/>
      <c r="E9" s="40"/>
      <c r="F9" s="38" t="s">
        <v>6</v>
      </c>
      <c r="G9" s="39"/>
      <c r="H9" s="40"/>
      <c r="I9" s="38" t="s">
        <v>7</v>
      </c>
      <c r="J9" s="39"/>
      <c r="K9" s="40"/>
    </row>
    <row r="10" spans="1:11" ht="50.25" customHeight="1">
      <c r="A10" s="46"/>
      <c r="B10" s="48"/>
      <c r="C10" s="2" t="s">
        <v>28</v>
      </c>
      <c r="D10" s="2" t="s">
        <v>41</v>
      </c>
      <c r="E10" s="2" t="s">
        <v>42</v>
      </c>
      <c r="F10" s="2" t="s">
        <v>28</v>
      </c>
      <c r="G10" s="2" t="s">
        <v>41</v>
      </c>
      <c r="H10" s="2" t="s">
        <v>10</v>
      </c>
      <c r="I10" s="2" t="s">
        <v>28</v>
      </c>
      <c r="J10" s="2" t="s">
        <v>41</v>
      </c>
      <c r="K10" s="2" t="s">
        <v>42</v>
      </c>
    </row>
    <row r="11" spans="1:11" ht="13.5" customHeight="1">
      <c r="A11" s="54" t="s">
        <v>11</v>
      </c>
      <c r="B11" s="55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34</v>
      </c>
      <c r="C12" s="4">
        <v>5</v>
      </c>
      <c r="D12" s="4">
        <v>41.098</v>
      </c>
      <c r="E12" s="5">
        <f>ROUND(D12/C12*100,1)</f>
        <v>822</v>
      </c>
      <c r="F12" s="3"/>
      <c r="G12" s="3"/>
      <c r="H12" s="3"/>
      <c r="I12" s="4">
        <f>C12+F12</f>
        <v>5</v>
      </c>
      <c r="J12" s="4">
        <f>D12+G12</f>
        <v>41.098</v>
      </c>
      <c r="K12" s="5">
        <f aca="true" t="shared" si="0" ref="K12:K33">ROUND(J12/I12*100,1)</f>
        <v>822</v>
      </c>
    </row>
    <row r="13" spans="1:11" ht="36">
      <c r="A13" s="3">
        <v>13010200</v>
      </c>
      <c r="B13" s="24" t="s">
        <v>44</v>
      </c>
      <c r="C13" s="4"/>
      <c r="D13" s="4">
        <v>0.644</v>
      </c>
      <c r="E13" s="5"/>
      <c r="F13" s="3"/>
      <c r="G13" s="3"/>
      <c r="H13" s="3"/>
      <c r="I13" s="4">
        <f>C13+F13</f>
        <v>0</v>
      </c>
      <c r="J13" s="4">
        <f>D13+G13</f>
        <v>0.644</v>
      </c>
      <c r="K13" s="5"/>
    </row>
    <row r="14" spans="1:11" ht="12.75" customHeight="1">
      <c r="A14" s="3">
        <v>14000000</v>
      </c>
      <c r="B14" s="24" t="s">
        <v>49</v>
      </c>
      <c r="C14" s="4">
        <v>374.5</v>
      </c>
      <c r="D14" s="4">
        <v>601.207</v>
      </c>
      <c r="E14" s="5">
        <f aca="true" t="shared" si="1" ref="E14:E28">ROUND(D14/C14*100,1)</f>
        <v>160.5</v>
      </c>
      <c r="F14" s="3"/>
      <c r="G14" s="3"/>
      <c r="H14" s="3"/>
      <c r="I14" s="4">
        <f aca="true" t="shared" si="2" ref="I14:J37">C14+F14</f>
        <v>374.5</v>
      </c>
      <c r="J14" s="4">
        <f t="shared" si="2"/>
        <v>601.207</v>
      </c>
      <c r="K14" s="5">
        <f t="shared" si="0"/>
        <v>160.5</v>
      </c>
    </row>
    <row r="15" spans="1:11" ht="12.75" customHeight="1">
      <c r="A15" s="3">
        <v>18010000</v>
      </c>
      <c r="B15" s="25" t="s">
        <v>31</v>
      </c>
      <c r="C15" s="4">
        <v>2006.4</v>
      </c>
      <c r="D15" s="4">
        <v>2635.807</v>
      </c>
      <c r="E15" s="5">
        <f t="shared" si="1"/>
        <v>131.4</v>
      </c>
      <c r="F15" s="3"/>
      <c r="G15" s="3"/>
      <c r="H15" s="3"/>
      <c r="I15" s="4">
        <f t="shared" si="2"/>
        <v>2006.4</v>
      </c>
      <c r="J15" s="4">
        <f t="shared" si="2"/>
        <v>2635.807</v>
      </c>
      <c r="K15" s="5">
        <f t="shared" si="0"/>
        <v>131.4</v>
      </c>
    </row>
    <row r="16" spans="1:11" ht="12.75" customHeight="1">
      <c r="A16" s="3">
        <v>18030000</v>
      </c>
      <c r="B16" s="25" t="s">
        <v>36</v>
      </c>
      <c r="C16" s="4">
        <v>0.2</v>
      </c>
      <c r="D16" s="4">
        <v>0.816</v>
      </c>
      <c r="E16" s="5">
        <f t="shared" si="1"/>
        <v>408</v>
      </c>
      <c r="F16" s="3"/>
      <c r="G16" s="3"/>
      <c r="H16" s="3"/>
      <c r="I16" s="4">
        <f>C16+F16</f>
        <v>0.2</v>
      </c>
      <c r="J16" s="4">
        <f>D16+G16</f>
        <v>0.816</v>
      </c>
      <c r="K16" s="5">
        <f t="shared" si="0"/>
        <v>408</v>
      </c>
    </row>
    <row r="17" spans="1:11" ht="12">
      <c r="A17" s="3">
        <v>18040000</v>
      </c>
      <c r="B17" s="24" t="s">
        <v>35</v>
      </c>
      <c r="C17" s="4"/>
      <c r="D17" s="4"/>
      <c r="E17" s="5"/>
      <c r="F17" s="3"/>
      <c r="G17" s="3"/>
      <c r="H17" s="3"/>
      <c r="I17" s="4">
        <f>C17+F17</f>
        <v>0</v>
      </c>
      <c r="J17" s="4">
        <f>D17+G17</f>
        <v>0</v>
      </c>
      <c r="K17" s="5"/>
    </row>
    <row r="18" spans="1:11" ht="13.5" customHeight="1">
      <c r="A18" s="3">
        <v>18050000</v>
      </c>
      <c r="B18" s="24" t="s">
        <v>32</v>
      </c>
      <c r="C18" s="4">
        <v>2280.3</v>
      </c>
      <c r="D18" s="4">
        <v>2986.025</v>
      </c>
      <c r="E18" s="5">
        <f t="shared" si="1"/>
        <v>130.9</v>
      </c>
      <c r="F18" s="3"/>
      <c r="G18" s="3"/>
      <c r="H18" s="3"/>
      <c r="I18" s="4">
        <f t="shared" si="2"/>
        <v>2280.3</v>
      </c>
      <c r="J18" s="4">
        <f t="shared" si="2"/>
        <v>2986.025</v>
      </c>
      <c r="K18" s="5">
        <f t="shared" si="0"/>
        <v>130.9</v>
      </c>
    </row>
    <row r="19" spans="1:11" ht="12">
      <c r="A19" s="3">
        <v>19010000</v>
      </c>
      <c r="B19" s="24" t="s">
        <v>33</v>
      </c>
      <c r="C19" s="4"/>
      <c r="D19" s="4"/>
      <c r="E19" s="5"/>
      <c r="F19" s="4">
        <v>11.5</v>
      </c>
      <c r="G19" s="4">
        <v>17.63</v>
      </c>
      <c r="H19" s="3">
        <f>ROUND(G19/F19*100,1)</f>
        <v>153.3</v>
      </c>
      <c r="I19" s="4">
        <f t="shared" si="2"/>
        <v>11.5</v>
      </c>
      <c r="J19" s="4">
        <f t="shared" si="2"/>
        <v>17.63</v>
      </c>
      <c r="K19" s="5">
        <f t="shared" si="0"/>
        <v>153.3</v>
      </c>
    </row>
    <row r="20" spans="1:11" ht="12" hidden="1">
      <c r="A20" s="3">
        <v>19090000</v>
      </c>
      <c r="B20" s="26" t="s">
        <v>52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/>
      <c r="D21" s="4">
        <v>5</v>
      </c>
      <c r="E21" s="5"/>
      <c r="F21" s="3"/>
      <c r="G21" s="3"/>
      <c r="H21" s="3"/>
      <c r="I21" s="4">
        <f t="shared" si="2"/>
        <v>0</v>
      </c>
      <c r="J21" s="4">
        <f t="shared" si="2"/>
        <v>5</v>
      </c>
      <c r="K21" s="5"/>
    </row>
    <row r="22" spans="1:11" ht="12">
      <c r="A22" s="3">
        <v>21080000</v>
      </c>
      <c r="B22" s="24" t="s">
        <v>50</v>
      </c>
      <c r="C22" s="4">
        <v>9</v>
      </c>
      <c r="D22" s="4">
        <v>14.743</v>
      </c>
      <c r="E22" s="5">
        <f t="shared" si="1"/>
        <v>163.8</v>
      </c>
      <c r="F22" s="3"/>
      <c r="G22" s="3"/>
      <c r="H22" s="3"/>
      <c r="I22" s="4">
        <f t="shared" si="2"/>
        <v>9</v>
      </c>
      <c r="J22" s="4">
        <f t="shared" si="2"/>
        <v>14.743</v>
      </c>
      <c r="K22" s="5">
        <f t="shared" si="0"/>
        <v>163.8</v>
      </c>
    </row>
    <row r="23" spans="1:11" ht="12">
      <c r="A23" s="3">
        <v>22010000</v>
      </c>
      <c r="B23" s="24" t="s">
        <v>40</v>
      </c>
      <c r="C23" s="4">
        <v>183</v>
      </c>
      <c r="D23" s="4">
        <v>221.987</v>
      </c>
      <c r="E23" s="5">
        <f t="shared" si="1"/>
        <v>121.3</v>
      </c>
      <c r="F23" s="3"/>
      <c r="G23" s="3"/>
      <c r="H23" s="3"/>
      <c r="I23" s="4">
        <f>C23+F23</f>
        <v>183</v>
      </c>
      <c r="J23" s="4">
        <f>D23+G23</f>
        <v>221.987</v>
      </c>
      <c r="K23" s="5">
        <f t="shared" si="0"/>
        <v>121.3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52.8</v>
      </c>
      <c r="D24" s="4">
        <v>62.432</v>
      </c>
      <c r="E24" s="5">
        <f t="shared" si="1"/>
        <v>118.2</v>
      </c>
      <c r="F24" s="3"/>
      <c r="G24" s="3"/>
      <c r="H24" s="3"/>
      <c r="I24" s="4">
        <f t="shared" si="2"/>
        <v>52.8</v>
      </c>
      <c r="J24" s="4">
        <f t="shared" si="2"/>
        <v>62.432</v>
      </c>
      <c r="K24" s="5">
        <f t="shared" si="0"/>
        <v>118.2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3</v>
      </c>
      <c r="D25" s="4">
        <v>6.087</v>
      </c>
      <c r="E25" s="5">
        <f t="shared" si="1"/>
        <v>202.9</v>
      </c>
      <c r="F25" s="3"/>
      <c r="G25" s="3"/>
      <c r="H25" s="3"/>
      <c r="I25" s="4">
        <f t="shared" si="2"/>
        <v>3</v>
      </c>
      <c r="J25" s="4">
        <f t="shared" si="2"/>
        <v>6.087</v>
      </c>
      <c r="K25" s="5">
        <f t="shared" si="0"/>
        <v>202.9</v>
      </c>
    </row>
    <row r="26" spans="1:11" ht="48.75" customHeight="1" hidden="1">
      <c r="A26" s="6">
        <v>31010200</v>
      </c>
      <c r="B26" s="27" t="s">
        <v>26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24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39" customHeight="1" hidden="1">
      <c r="A31" s="9">
        <v>24062100</v>
      </c>
      <c r="B31" s="28" t="s">
        <v>12</v>
      </c>
      <c r="C31" s="9"/>
      <c r="D31" s="9"/>
      <c r="E31" s="3"/>
      <c r="F31" s="3"/>
      <c r="G31" s="3"/>
      <c r="H31" s="3"/>
      <c r="I31" s="3">
        <f t="shared" si="2"/>
        <v>0</v>
      </c>
      <c r="J31" s="3">
        <f t="shared" si="2"/>
        <v>0</v>
      </c>
      <c r="K31" s="5" t="e">
        <f t="shared" si="0"/>
        <v>#DIV/0!</v>
      </c>
    </row>
    <row r="32" spans="1:11" ht="13.5" customHeight="1">
      <c r="A32" s="10">
        <v>24170000</v>
      </c>
      <c r="B32" s="29" t="s">
        <v>27</v>
      </c>
      <c r="C32" s="3"/>
      <c r="D32" s="3"/>
      <c r="E32" s="3"/>
      <c r="F32" s="4"/>
      <c r="G32" s="4">
        <v>0.66</v>
      </c>
      <c r="H32" s="3"/>
      <c r="I32" s="4">
        <f t="shared" si="2"/>
        <v>0</v>
      </c>
      <c r="J32" s="3">
        <f t="shared" si="2"/>
        <v>0.66</v>
      </c>
      <c r="K32" s="5"/>
    </row>
    <row r="33" spans="1:11" ht="14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2488.907</v>
      </c>
      <c r="G33" s="4">
        <v>2442.878</v>
      </c>
      <c r="H33" s="3">
        <f>ROUND(G33/F33*100,1)</f>
        <v>98.2</v>
      </c>
      <c r="I33" s="4">
        <f t="shared" si="2"/>
        <v>2488.907</v>
      </c>
      <c r="J33" s="3">
        <f t="shared" si="2"/>
        <v>2442.878</v>
      </c>
      <c r="K33" s="5">
        <f t="shared" si="0"/>
        <v>98.2</v>
      </c>
    </row>
    <row r="34" spans="1:11" ht="24" hidden="1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/>
      <c r="G34" s="4"/>
      <c r="H34" s="3"/>
      <c r="I34" s="4">
        <f t="shared" si="2"/>
        <v>0</v>
      </c>
      <c r="J34" s="4">
        <f>D34+G34</f>
        <v>0</v>
      </c>
      <c r="K34" s="5"/>
    </row>
    <row r="35" spans="1:11" ht="12" hidden="1">
      <c r="A35" s="3">
        <v>41020900</v>
      </c>
      <c r="B35" s="24" t="s">
        <v>53</v>
      </c>
      <c r="C35" s="4"/>
      <c r="D35" s="4"/>
      <c r="E35" s="5"/>
      <c r="F35" s="4"/>
      <c r="G35" s="4"/>
      <c r="H35" s="3"/>
      <c r="I35" s="4">
        <f>C35+F35</f>
        <v>0</v>
      </c>
      <c r="J35" s="4">
        <f>D35+G35</f>
        <v>0</v>
      </c>
      <c r="K35" s="5"/>
    </row>
    <row r="36" spans="1:11" ht="60" hidden="1">
      <c r="A36" s="3">
        <v>41034400</v>
      </c>
      <c r="B36" s="24" t="s">
        <v>54</v>
      </c>
      <c r="C36" s="3"/>
      <c r="D36" s="4"/>
      <c r="E36" s="5"/>
      <c r="F36" s="4"/>
      <c r="G36" s="4"/>
      <c r="H36" s="3"/>
      <c r="I36" s="4">
        <f>C36+F36</f>
        <v>0</v>
      </c>
      <c r="J36" s="4">
        <f>D36+G36</f>
        <v>0</v>
      </c>
      <c r="K36" s="5"/>
    </row>
    <row r="37" spans="1:11" ht="24" hidden="1">
      <c r="A37" s="3">
        <v>41034500</v>
      </c>
      <c r="B37" s="24" t="s">
        <v>51</v>
      </c>
      <c r="C37" s="17"/>
      <c r="D37" s="4"/>
      <c r="E37" s="5"/>
      <c r="F37" s="4"/>
      <c r="G37" s="4"/>
      <c r="H37" s="3"/>
      <c r="I37" s="4">
        <f t="shared" si="2"/>
        <v>0</v>
      </c>
      <c r="J37" s="4">
        <f>D37+G37</f>
        <v>0</v>
      </c>
      <c r="K37" s="5"/>
    </row>
    <row r="38" spans="1:11" ht="16.5" customHeight="1">
      <c r="A38" s="3">
        <v>41053900</v>
      </c>
      <c r="B38" s="24" t="s">
        <v>58</v>
      </c>
      <c r="C38" s="4">
        <v>2994.3</v>
      </c>
      <c r="D38" s="4">
        <v>2994.3</v>
      </c>
      <c r="E38" s="5">
        <f>ROUND(D38/C38*100,1)</f>
        <v>100</v>
      </c>
      <c r="F38" s="4"/>
      <c r="G38" s="3"/>
      <c r="H38" s="5"/>
      <c r="I38" s="4">
        <f>C38+F38</f>
        <v>2994.3</v>
      </c>
      <c r="J38" s="4">
        <f>D38+G38</f>
        <v>2994.3</v>
      </c>
      <c r="K38" s="5">
        <f>ROUND(J38/I38*100,1)</f>
        <v>100</v>
      </c>
    </row>
    <row r="39" spans="1:11" ht="13.5" customHeight="1" hidden="1">
      <c r="A39" s="45"/>
      <c r="B39" s="47"/>
      <c r="C39" s="38" t="s">
        <v>5</v>
      </c>
      <c r="D39" s="39"/>
      <c r="E39" s="40"/>
      <c r="F39" s="38"/>
      <c r="G39" s="39"/>
      <c r="H39" s="40"/>
      <c r="I39" s="38" t="s">
        <v>7</v>
      </c>
      <c r="J39" s="39"/>
      <c r="K39" s="40"/>
    </row>
    <row r="40" spans="1:11" ht="44.25" customHeight="1" hidden="1">
      <c r="A40" s="46"/>
      <c r="B40" s="48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37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50" t="s">
        <v>13</v>
      </c>
      <c r="B42" s="51"/>
      <c r="C42" s="11">
        <f>SUM(C12:C40)+C41</f>
        <v>7908.5</v>
      </c>
      <c r="D42" s="11">
        <f>SUM(D12:D40)+D41</f>
        <v>9570.146</v>
      </c>
      <c r="E42" s="12">
        <f>ROUND(D42/C42*100,1)</f>
        <v>121</v>
      </c>
      <c r="F42" s="11">
        <f>SUM(F12:F40)+F41</f>
        <v>2500.407</v>
      </c>
      <c r="G42" s="11">
        <f>SUM(G12:G40)+G41</f>
        <v>2461.168</v>
      </c>
      <c r="H42" s="3">
        <f>ROUND(G42/F42*100,1)</f>
        <v>98.4</v>
      </c>
      <c r="I42" s="11">
        <f>SUM(I12:I40)+I41</f>
        <v>10408.907</v>
      </c>
      <c r="J42" s="11">
        <f>SUM(J12:J40)+J41</f>
        <v>12031.314000000002</v>
      </c>
      <c r="K42" s="13">
        <f>ROUND(J42/I42*100,1)</f>
        <v>115.6</v>
      </c>
    </row>
    <row r="43" spans="1:11" ht="13.5" customHeight="1">
      <c r="A43" s="3">
        <v>208400</v>
      </c>
      <c r="B43" s="24" t="s">
        <v>30</v>
      </c>
      <c r="C43" s="3">
        <v>-1163.15</v>
      </c>
      <c r="D43" s="3">
        <v>-44.268</v>
      </c>
      <c r="E43" s="3">
        <f>ROUND(D43/C43*100,1)</f>
        <v>3.8</v>
      </c>
      <c r="F43" s="3">
        <f>-C43</f>
        <v>1163.15</v>
      </c>
      <c r="G43" s="3">
        <f>-D43</f>
        <v>44.268</v>
      </c>
      <c r="H43" s="3">
        <f>ROUND(G43/F43*100,1)</f>
        <v>3.8</v>
      </c>
      <c r="I43" s="3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 hidden="1">
      <c r="A45" s="41" t="s">
        <v>3</v>
      </c>
      <c r="B45" s="44" t="s">
        <v>4</v>
      </c>
      <c r="C45" s="41" t="s">
        <v>5</v>
      </c>
      <c r="D45" s="41"/>
      <c r="E45" s="41"/>
      <c r="F45" s="41" t="s">
        <v>6</v>
      </c>
      <c r="G45" s="41"/>
      <c r="H45" s="41"/>
      <c r="I45" s="41" t="s">
        <v>7</v>
      </c>
      <c r="J45" s="41"/>
      <c r="K45" s="41"/>
    </row>
    <row r="46" spans="1:11" ht="44.25" customHeight="1" hidden="1">
      <c r="A46" s="41"/>
      <c r="B46" s="44"/>
      <c r="C46" s="2" t="s">
        <v>28</v>
      </c>
      <c r="D46" s="2" t="s">
        <v>29</v>
      </c>
      <c r="E46" s="2" t="s">
        <v>10</v>
      </c>
      <c r="F46" s="2" t="s">
        <v>28</v>
      </c>
      <c r="G46" s="2" t="s">
        <v>29</v>
      </c>
      <c r="H46" s="2" t="s">
        <v>10</v>
      </c>
      <c r="I46" s="2" t="s">
        <v>28</v>
      </c>
      <c r="J46" s="2" t="s">
        <v>29</v>
      </c>
      <c r="K46" s="2" t="s">
        <v>10</v>
      </c>
    </row>
    <row r="47" spans="1:11" ht="11.25">
      <c r="A47" s="52" t="s">
        <v>14</v>
      </c>
      <c r="B47" s="53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38.25">
      <c r="A48" s="15" t="s">
        <v>59</v>
      </c>
      <c r="B48" s="36" t="s">
        <v>60</v>
      </c>
      <c r="C48" s="33">
        <v>1708.44</v>
      </c>
      <c r="D48" s="33">
        <v>1287.593</v>
      </c>
      <c r="E48" s="34">
        <f aca="true" t="shared" si="3" ref="E48:E64">ROUND(D48/C48*100,1)</f>
        <v>75.4</v>
      </c>
      <c r="F48" s="33">
        <v>0.645</v>
      </c>
      <c r="G48" s="33"/>
      <c r="H48" s="34">
        <f>ROUND(G48/F48*100,1)</f>
        <v>0</v>
      </c>
      <c r="I48" s="4">
        <f aca="true" t="shared" si="4" ref="I48:J50">C48+F48</f>
        <v>1709.085</v>
      </c>
      <c r="J48" s="3">
        <f t="shared" si="4"/>
        <v>1287.593</v>
      </c>
      <c r="K48" s="3">
        <f aca="true" t="shared" si="5" ref="K48:K56">ROUND(J48/I48*100,1)</f>
        <v>75.3</v>
      </c>
    </row>
    <row r="49" spans="1:11" ht="11.25" customHeight="1">
      <c r="A49" s="15" t="s">
        <v>62</v>
      </c>
      <c r="B49" s="36" t="s">
        <v>61</v>
      </c>
      <c r="C49" s="33">
        <v>5</v>
      </c>
      <c r="D49" s="33"/>
      <c r="E49" s="34">
        <f t="shared" si="3"/>
        <v>0</v>
      </c>
      <c r="F49" s="33"/>
      <c r="G49" s="33"/>
      <c r="H49" s="34"/>
      <c r="I49" s="4">
        <f t="shared" si="4"/>
        <v>5</v>
      </c>
      <c r="J49" s="3">
        <f t="shared" si="4"/>
        <v>0</v>
      </c>
      <c r="K49" s="3">
        <f t="shared" si="5"/>
        <v>0</v>
      </c>
    </row>
    <row r="50" spans="1:11" ht="11.25" customHeight="1">
      <c r="A50" s="15" t="s">
        <v>45</v>
      </c>
      <c r="B50" s="3" t="s">
        <v>63</v>
      </c>
      <c r="C50" s="33">
        <v>3958.75</v>
      </c>
      <c r="D50" s="33">
        <v>2710.929</v>
      </c>
      <c r="E50" s="34">
        <f t="shared" si="3"/>
        <v>68.5</v>
      </c>
      <c r="F50" s="35">
        <v>1256.004</v>
      </c>
      <c r="G50" s="35">
        <v>330.443</v>
      </c>
      <c r="H50" s="34">
        <f>ROUND(G50/F50*100,1)</f>
        <v>26.3</v>
      </c>
      <c r="I50" s="4">
        <f t="shared" si="4"/>
        <v>5214.754</v>
      </c>
      <c r="J50" s="4">
        <f t="shared" si="4"/>
        <v>3041.3720000000003</v>
      </c>
      <c r="K50" s="3">
        <f t="shared" si="5"/>
        <v>58.3</v>
      </c>
    </row>
    <row r="51" spans="1:11" ht="31.5" customHeight="1">
      <c r="A51" s="15" t="s">
        <v>66</v>
      </c>
      <c r="B51" s="3" t="s">
        <v>46</v>
      </c>
      <c r="C51" s="33"/>
      <c r="D51" s="33"/>
      <c r="E51" s="34"/>
      <c r="F51" s="35"/>
      <c r="G51" s="35"/>
      <c r="H51" s="34"/>
      <c r="I51" s="4">
        <f aca="true" t="shared" si="6" ref="I51:J58">C51+F51</f>
        <v>0</v>
      </c>
      <c r="J51" s="4">
        <f t="shared" si="6"/>
        <v>0</v>
      </c>
      <c r="K51" s="3"/>
    </row>
    <row r="52" spans="1:11" ht="22.5" customHeight="1">
      <c r="A52" s="15" t="s">
        <v>67</v>
      </c>
      <c r="B52" s="3" t="s">
        <v>64</v>
      </c>
      <c r="C52" s="33">
        <v>67.5</v>
      </c>
      <c r="D52" s="33">
        <v>65.578</v>
      </c>
      <c r="E52" s="34">
        <f t="shared" si="3"/>
        <v>97.2</v>
      </c>
      <c r="F52" s="35"/>
      <c r="G52" s="35"/>
      <c r="H52" s="34"/>
      <c r="I52" s="4">
        <f t="shared" si="6"/>
        <v>67.5</v>
      </c>
      <c r="J52" s="4">
        <f t="shared" si="6"/>
        <v>65.578</v>
      </c>
      <c r="K52" s="3">
        <f t="shared" si="5"/>
        <v>97.2</v>
      </c>
    </row>
    <row r="53" spans="1:11" ht="13.5" customHeight="1">
      <c r="A53" s="15" t="s">
        <v>68</v>
      </c>
      <c r="B53" s="3" t="s">
        <v>43</v>
      </c>
      <c r="C53" s="33"/>
      <c r="D53" s="33"/>
      <c r="E53" s="34"/>
      <c r="F53" s="35">
        <v>58.2</v>
      </c>
      <c r="G53" s="35"/>
      <c r="H53" s="34">
        <f>ROUND(G53/F53*100,1)</f>
        <v>0</v>
      </c>
      <c r="I53" s="4">
        <f>C53+F53</f>
        <v>58.2</v>
      </c>
      <c r="J53" s="4">
        <f>D53+G53</f>
        <v>0</v>
      </c>
      <c r="K53" s="3">
        <f>ROUND(J53/I53*100,1)</f>
        <v>0</v>
      </c>
    </row>
    <row r="54" spans="1:11" ht="13.5" customHeight="1">
      <c r="A54" s="45" t="s">
        <v>3</v>
      </c>
      <c r="B54" s="47" t="s">
        <v>4</v>
      </c>
      <c r="C54" s="38" t="s">
        <v>5</v>
      </c>
      <c r="D54" s="39"/>
      <c r="E54" s="40"/>
      <c r="F54" s="38" t="s">
        <v>6</v>
      </c>
      <c r="G54" s="39"/>
      <c r="H54" s="40"/>
      <c r="I54" s="38" t="s">
        <v>7</v>
      </c>
      <c r="J54" s="39"/>
      <c r="K54" s="40"/>
    </row>
    <row r="55" spans="1:11" ht="50.25" customHeight="1">
      <c r="A55" s="46"/>
      <c r="B55" s="48"/>
      <c r="C55" s="2" t="s">
        <v>28</v>
      </c>
      <c r="D55" s="2" t="s">
        <v>41</v>
      </c>
      <c r="E55" s="2" t="s">
        <v>42</v>
      </c>
      <c r="F55" s="2" t="s">
        <v>28</v>
      </c>
      <c r="G55" s="2" t="s">
        <v>41</v>
      </c>
      <c r="H55" s="2" t="s">
        <v>10</v>
      </c>
      <c r="I55" s="2" t="s">
        <v>28</v>
      </c>
      <c r="J55" s="2" t="s">
        <v>41</v>
      </c>
      <c r="K55" s="2" t="s">
        <v>42</v>
      </c>
    </row>
    <row r="56" spans="1:11" ht="11.25">
      <c r="A56" s="15" t="s">
        <v>69</v>
      </c>
      <c r="B56" s="3" t="s">
        <v>65</v>
      </c>
      <c r="C56" s="33">
        <v>35</v>
      </c>
      <c r="D56" s="33">
        <v>33.3</v>
      </c>
      <c r="E56" s="34">
        <f t="shared" si="3"/>
        <v>95.1</v>
      </c>
      <c r="F56" s="33"/>
      <c r="G56" s="35"/>
      <c r="H56" s="34"/>
      <c r="I56" s="4">
        <f t="shared" si="6"/>
        <v>35</v>
      </c>
      <c r="J56" s="4">
        <f t="shared" si="6"/>
        <v>33.3</v>
      </c>
      <c r="K56" s="3">
        <f t="shared" si="5"/>
        <v>95.1</v>
      </c>
    </row>
    <row r="57" spans="1:11" ht="22.5">
      <c r="A57" s="15" t="s">
        <v>71</v>
      </c>
      <c r="B57" s="3" t="s">
        <v>70</v>
      </c>
      <c r="C57" s="33">
        <v>553.5</v>
      </c>
      <c r="D57" s="33">
        <v>531.284</v>
      </c>
      <c r="E57" s="34">
        <f>ROUND(D57/C57*100,1)</f>
        <v>96</v>
      </c>
      <c r="F57" s="33">
        <v>424.198</v>
      </c>
      <c r="G57" s="33">
        <v>24.17</v>
      </c>
      <c r="H57" s="34">
        <f>ROUND(G57/F57*100,1)</f>
        <v>5.7</v>
      </c>
      <c r="I57" s="4">
        <f t="shared" si="6"/>
        <v>977.698</v>
      </c>
      <c r="J57" s="4">
        <f t="shared" si="6"/>
        <v>555.454</v>
      </c>
      <c r="K57" s="3">
        <f aca="true" t="shared" si="7" ref="K57:K64">ROUND(J57/I57*100,1)</f>
        <v>56.8</v>
      </c>
    </row>
    <row r="58" spans="1:11" ht="12">
      <c r="A58" s="15" t="s">
        <v>72</v>
      </c>
      <c r="B58" s="24" t="s">
        <v>74</v>
      </c>
      <c r="C58" s="33">
        <v>96.25</v>
      </c>
      <c r="D58" s="33">
        <v>51.745</v>
      </c>
      <c r="E58" s="34">
        <f>ROUND(D58/C58*100,1)</f>
        <v>53.8</v>
      </c>
      <c r="F58" s="33">
        <v>0.369</v>
      </c>
      <c r="G58" s="35"/>
      <c r="H58" s="34">
        <f>ROUND(G58/F58*100,1)</f>
        <v>0</v>
      </c>
      <c r="I58" s="4">
        <f t="shared" si="6"/>
        <v>96.619</v>
      </c>
      <c r="J58" s="4">
        <f t="shared" si="6"/>
        <v>51.745</v>
      </c>
      <c r="K58" s="3">
        <f t="shared" si="7"/>
        <v>53.6</v>
      </c>
    </row>
    <row r="59" spans="1:11" ht="24">
      <c r="A59" s="15" t="s">
        <v>73</v>
      </c>
      <c r="B59" s="24" t="s">
        <v>75</v>
      </c>
      <c r="C59" s="33">
        <v>23.55</v>
      </c>
      <c r="D59" s="33">
        <v>14.176</v>
      </c>
      <c r="E59" s="34">
        <f t="shared" si="3"/>
        <v>60.2</v>
      </c>
      <c r="F59" s="33"/>
      <c r="G59" s="33"/>
      <c r="H59" s="34"/>
      <c r="I59" s="4">
        <f aca="true" t="shared" si="8" ref="I59:J81">C59+F59</f>
        <v>23.55</v>
      </c>
      <c r="J59" s="4">
        <f t="shared" si="8"/>
        <v>14.176</v>
      </c>
      <c r="K59" s="3">
        <f t="shared" si="7"/>
        <v>60.2</v>
      </c>
    </row>
    <row r="60" spans="1:11" ht="23.25" customHeight="1">
      <c r="A60" s="15" t="s">
        <v>78</v>
      </c>
      <c r="B60" s="3" t="s">
        <v>76</v>
      </c>
      <c r="C60" s="33">
        <v>375</v>
      </c>
      <c r="D60" s="33">
        <v>374.998</v>
      </c>
      <c r="E60" s="34">
        <f t="shared" si="3"/>
        <v>100</v>
      </c>
      <c r="F60" s="33"/>
      <c r="G60" s="33"/>
      <c r="H60" s="34"/>
      <c r="I60" s="4">
        <f t="shared" si="8"/>
        <v>375</v>
      </c>
      <c r="J60" s="4">
        <f t="shared" si="8"/>
        <v>374.998</v>
      </c>
      <c r="K60" s="3">
        <f t="shared" si="7"/>
        <v>100</v>
      </c>
    </row>
    <row r="61" spans="1:11" ht="24.75" customHeight="1">
      <c r="A61" s="15" t="s">
        <v>79</v>
      </c>
      <c r="B61" s="3" t="s">
        <v>77</v>
      </c>
      <c r="C61" s="33">
        <v>766.5</v>
      </c>
      <c r="D61" s="33">
        <v>630.281</v>
      </c>
      <c r="E61" s="34">
        <f t="shared" si="3"/>
        <v>82.2</v>
      </c>
      <c r="F61" s="33">
        <v>2836.527</v>
      </c>
      <c r="G61" s="33">
        <v>2107.526</v>
      </c>
      <c r="H61" s="34">
        <f>ROUND(G61/F61*100,1)</f>
        <v>74.3</v>
      </c>
      <c r="I61" s="4">
        <f t="shared" si="8"/>
        <v>3603.027</v>
      </c>
      <c r="J61" s="4">
        <f t="shared" si="8"/>
        <v>2737.807</v>
      </c>
      <c r="K61" s="3">
        <f t="shared" si="7"/>
        <v>76</v>
      </c>
    </row>
    <row r="62" spans="1:11" ht="11.25">
      <c r="A62" s="15" t="s">
        <v>81</v>
      </c>
      <c r="B62" s="3" t="s">
        <v>80</v>
      </c>
      <c r="C62" s="4">
        <v>60</v>
      </c>
      <c r="D62" s="4"/>
      <c r="E62" s="5">
        <f t="shared" si="3"/>
        <v>0</v>
      </c>
      <c r="F62" s="4"/>
      <c r="G62" s="4"/>
      <c r="H62" s="5"/>
      <c r="I62" s="4">
        <f t="shared" si="8"/>
        <v>60</v>
      </c>
      <c r="J62" s="4">
        <f t="shared" si="8"/>
        <v>0</v>
      </c>
      <c r="K62" s="3">
        <f t="shared" si="7"/>
        <v>0</v>
      </c>
    </row>
    <row r="63" spans="1:11" ht="22.5">
      <c r="A63" s="15" t="s">
        <v>82</v>
      </c>
      <c r="B63" s="3" t="s">
        <v>83</v>
      </c>
      <c r="C63" s="3"/>
      <c r="D63" s="5"/>
      <c r="E63" s="5"/>
      <c r="F63" s="3">
        <v>600</v>
      </c>
      <c r="G63" s="4">
        <v>21.138</v>
      </c>
      <c r="H63" s="5">
        <f>ROUND(G63/F63*100,1)</f>
        <v>3.5</v>
      </c>
      <c r="I63" s="4">
        <f t="shared" si="8"/>
        <v>600</v>
      </c>
      <c r="J63" s="4">
        <f t="shared" si="8"/>
        <v>21.138</v>
      </c>
      <c r="K63" s="3">
        <f t="shared" si="7"/>
        <v>3.5</v>
      </c>
    </row>
    <row r="64" spans="1:11" ht="11.25">
      <c r="A64" s="15" t="s">
        <v>85</v>
      </c>
      <c r="B64" s="37" t="s">
        <v>47</v>
      </c>
      <c r="C64" s="4">
        <v>70.6</v>
      </c>
      <c r="D64" s="4">
        <v>12.373</v>
      </c>
      <c r="E64" s="5">
        <f t="shared" si="3"/>
        <v>17.5</v>
      </c>
      <c r="F64" s="3"/>
      <c r="G64" s="3"/>
      <c r="H64" s="5"/>
      <c r="I64" s="4">
        <f>C64+F64</f>
        <v>70.6</v>
      </c>
      <c r="J64" s="4">
        <f>D64+G64</f>
        <v>12.373</v>
      </c>
      <c r="K64" s="3">
        <f t="shared" si="7"/>
        <v>17.5</v>
      </c>
    </row>
    <row r="65" spans="1:11" ht="22.5">
      <c r="A65" s="15" t="s">
        <v>86</v>
      </c>
      <c r="B65" s="3" t="s">
        <v>84</v>
      </c>
      <c r="C65" s="4">
        <v>275</v>
      </c>
      <c r="D65" s="4">
        <v>245.216</v>
      </c>
      <c r="E65" s="5">
        <f>ROUND(D65/C65*100,1)</f>
        <v>89.2</v>
      </c>
      <c r="F65" s="4">
        <v>50</v>
      </c>
      <c r="G65" s="3"/>
      <c r="H65" s="5">
        <f>ROUND(G65/F65*100,1)</f>
        <v>0</v>
      </c>
      <c r="I65" s="4">
        <f t="shared" si="8"/>
        <v>325</v>
      </c>
      <c r="J65" s="4">
        <f t="shared" si="8"/>
        <v>245.216</v>
      </c>
      <c r="K65" s="3">
        <f>ROUND(J65/I65*100,1)</f>
        <v>75.5</v>
      </c>
    </row>
    <row r="66" spans="1:11" ht="11.25">
      <c r="A66" s="15" t="s">
        <v>94</v>
      </c>
      <c r="B66" s="3" t="s">
        <v>95</v>
      </c>
      <c r="C66" s="4">
        <v>14</v>
      </c>
      <c r="D66" s="4">
        <v>7.046</v>
      </c>
      <c r="E66" s="5">
        <f>ROUND(D66/C66*100,1)</f>
        <v>50.3</v>
      </c>
      <c r="F66" s="4"/>
      <c r="G66" s="3"/>
      <c r="H66" s="5"/>
      <c r="I66" s="4">
        <f>C66+F66</f>
        <v>14</v>
      </c>
      <c r="J66" s="4">
        <f>D66+G66</f>
        <v>7.046</v>
      </c>
      <c r="K66" s="3">
        <f>ROUND(J66/I66*100,1)</f>
        <v>50.3</v>
      </c>
    </row>
    <row r="67" spans="1:11" ht="12" customHeight="1">
      <c r="A67" s="15" t="s">
        <v>88</v>
      </c>
      <c r="B67" s="3" t="s">
        <v>87</v>
      </c>
      <c r="C67" s="4"/>
      <c r="D67" s="4"/>
      <c r="E67" s="5"/>
      <c r="F67" s="4"/>
      <c r="G67" s="3"/>
      <c r="H67" s="5"/>
      <c r="I67" s="4">
        <f t="shared" si="8"/>
        <v>0</v>
      </c>
      <c r="J67" s="4">
        <f t="shared" si="8"/>
        <v>0</v>
      </c>
      <c r="K67" s="3"/>
    </row>
    <row r="68" spans="1:11" ht="12">
      <c r="A68" s="15" t="s">
        <v>89</v>
      </c>
      <c r="B68" s="24" t="s">
        <v>90</v>
      </c>
      <c r="C68" s="4">
        <v>10</v>
      </c>
      <c r="D68" s="4">
        <v>1.584</v>
      </c>
      <c r="E68" s="5">
        <f>ROUND(D68/C68*100,1)</f>
        <v>15.8</v>
      </c>
      <c r="F68" s="4"/>
      <c r="G68" s="3"/>
      <c r="H68" s="5"/>
      <c r="I68" s="4">
        <f t="shared" si="8"/>
        <v>10</v>
      </c>
      <c r="J68" s="4">
        <f t="shared" si="8"/>
        <v>1.584</v>
      </c>
      <c r="K68" s="3">
        <f>ROUND(J68/I68*100,1)</f>
        <v>15.8</v>
      </c>
    </row>
    <row r="69" spans="1:11" ht="13.5" customHeight="1">
      <c r="A69" s="15" t="s">
        <v>92</v>
      </c>
      <c r="B69" s="3" t="s">
        <v>91</v>
      </c>
      <c r="C69" s="4"/>
      <c r="D69" s="4"/>
      <c r="E69" s="5"/>
      <c r="F69" s="4">
        <v>54.474</v>
      </c>
      <c r="G69" s="3">
        <v>14.645</v>
      </c>
      <c r="H69" s="5">
        <f>ROUND(G69/F69*100,1)</f>
        <v>26.9</v>
      </c>
      <c r="I69" s="4">
        <f aca="true" t="shared" si="9" ref="I69:J71">C69+F69</f>
        <v>54.474</v>
      </c>
      <c r="J69" s="4">
        <f t="shared" si="9"/>
        <v>14.645</v>
      </c>
      <c r="K69" s="3">
        <f>ROUND(J69/I69*100,1)</f>
        <v>26.9</v>
      </c>
    </row>
    <row r="70" spans="1:11" ht="13.5" customHeight="1" hidden="1">
      <c r="A70" s="15" t="s">
        <v>38</v>
      </c>
      <c r="B70" s="32" t="s">
        <v>39</v>
      </c>
      <c r="C70" s="3"/>
      <c r="D70" s="4"/>
      <c r="E70" s="5"/>
      <c r="F70" s="3"/>
      <c r="G70" s="3"/>
      <c r="H70" s="5" t="e">
        <f>ROUND(G70/F70*100,1)</f>
        <v>#DIV/0!</v>
      </c>
      <c r="I70" s="4">
        <f t="shared" si="9"/>
        <v>0</v>
      </c>
      <c r="J70" s="4">
        <f t="shared" si="9"/>
        <v>0</v>
      </c>
      <c r="K70" s="3"/>
    </row>
    <row r="71" spans="1:11" ht="13.5" customHeight="1">
      <c r="A71" s="15" t="s">
        <v>93</v>
      </c>
      <c r="B71" s="3" t="s">
        <v>58</v>
      </c>
      <c r="C71" s="4"/>
      <c r="D71" s="4"/>
      <c r="E71" s="5"/>
      <c r="F71" s="4"/>
      <c r="G71" s="4"/>
      <c r="H71" s="5"/>
      <c r="I71" s="4">
        <f t="shared" si="9"/>
        <v>0</v>
      </c>
      <c r="J71" s="4">
        <f t="shared" si="9"/>
        <v>0</v>
      </c>
      <c r="K71" s="3"/>
    </row>
    <row r="72" spans="1:11" ht="12" hidden="1">
      <c r="A72" s="15" t="s">
        <v>48</v>
      </c>
      <c r="B72" s="32" t="s">
        <v>15</v>
      </c>
      <c r="C72" s="4"/>
      <c r="D72" s="4"/>
      <c r="E72" s="5"/>
      <c r="F72" s="4"/>
      <c r="G72" s="4"/>
      <c r="H72" s="5"/>
      <c r="I72" s="4">
        <f t="shared" si="8"/>
        <v>0</v>
      </c>
      <c r="J72" s="4">
        <f t="shared" si="8"/>
        <v>0</v>
      </c>
      <c r="K72" s="3"/>
    </row>
    <row r="73" spans="1:11" ht="12" hidden="1">
      <c r="A73" s="15" t="s">
        <v>55</v>
      </c>
      <c r="B73" s="32" t="s">
        <v>56</v>
      </c>
      <c r="C73" s="4"/>
      <c r="D73" s="4"/>
      <c r="E73" s="5"/>
      <c r="F73" s="3"/>
      <c r="G73" s="3"/>
      <c r="H73" s="5"/>
      <c r="I73" s="4">
        <f t="shared" si="8"/>
        <v>0</v>
      </c>
      <c r="J73" s="4">
        <f t="shared" si="8"/>
        <v>0</v>
      </c>
      <c r="K73" s="3"/>
    </row>
    <row r="74" spans="1:11" ht="11.25" hidden="1">
      <c r="A74" s="45" t="s">
        <v>3</v>
      </c>
      <c r="B74" s="47" t="s">
        <v>4</v>
      </c>
      <c r="C74" s="38" t="s">
        <v>5</v>
      </c>
      <c r="D74" s="39"/>
      <c r="E74" s="40"/>
      <c r="F74" s="38" t="s">
        <v>6</v>
      </c>
      <c r="G74" s="39"/>
      <c r="H74" s="40"/>
      <c r="I74" s="38" t="s">
        <v>7</v>
      </c>
      <c r="J74" s="39"/>
      <c r="K74" s="40"/>
    </row>
    <row r="75" spans="1:11" ht="55.5" customHeight="1" hidden="1">
      <c r="A75" s="46"/>
      <c r="B75" s="48"/>
      <c r="C75" s="8" t="s">
        <v>8</v>
      </c>
      <c r="D75" s="8" t="s">
        <v>9</v>
      </c>
      <c r="E75" s="8" t="s">
        <v>10</v>
      </c>
      <c r="F75" s="8" t="s">
        <v>8</v>
      </c>
      <c r="G75" s="8" t="s">
        <v>9</v>
      </c>
      <c r="H75" s="8" t="s">
        <v>10</v>
      </c>
      <c r="I75" s="8" t="s">
        <v>8</v>
      </c>
      <c r="J75" s="8" t="s">
        <v>9</v>
      </c>
      <c r="K75" s="8" t="s">
        <v>10</v>
      </c>
    </row>
    <row r="76" spans="1:11" ht="12" hidden="1">
      <c r="A76" s="42" t="s">
        <v>16</v>
      </c>
      <c r="B76" s="43"/>
      <c r="C76" s="11">
        <f>SUM(C48:C73)</f>
        <v>8019.090000000001</v>
      </c>
      <c r="D76" s="11">
        <f>SUM(D48:D73)</f>
        <v>5966.102999999999</v>
      </c>
      <c r="E76" s="13">
        <f>ROUND(D76/C76*100,1)</f>
        <v>74.4</v>
      </c>
      <c r="F76" s="11">
        <f>SUM(F48:F73)</f>
        <v>5280.417</v>
      </c>
      <c r="G76" s="11">
        <f>SUM(G48:G73)</f>
        <v>2497.9219999999996</v>
      </c>
      <c r="H76" s="13">
        <f>ROUND(G76/F76*100,1)</f>
        <v>47.3</v>
      </c>
      <c r="I76" s="12">
        <f t="shared" si="8"/>
        <v>13299.507000000001</v>
      </c>
      <c r="J76" s="12">
        <f t="shared" si="8"/>
        <v>8464.024999999998</v>
      </c>
      <c r="K76" s="12">
        <f>ROUND(J76/I76*100,1)</f>
        <v>63.6</v>
      </c>
    </row>
    <row r="77" spans="1:11" ht="39" customHeight="1" hidden="1">
      <c r="A77" s="15" t="s">
        <v>17</v>
      </c>
      <c r="B77" s="26" t="s">
        <v>18</v>
      </c>
      <c r="C77" s="16"/>
      <c r="D77" s="16"/>
      <c r="E77" s="3"/>
      <c r="F77" s="3"/>
      <c r="G77" s="3"/>
      <c r="H77" s="3"/>
      <c r="I77" s="3">
        <f t="shared" si="8"/>
        <v>0</v>
      </c>
      <c r="J77" s="3">
        <f t="shared" si="8"/>
        <v>0</v>
      </c>
      <c r="K77" s="3"/>
    </row>
    <row r="78" spans="1:11" s="14" customFormat="1" ht="12">
      <c r="A78" s="42" t="s">
        <v>19</v>
      </c>
      <c r="B78" s="43"/>
      <c r="C78" s="11">
        <f>SUM(C76:C77)</f>
        <v>8019.090000000001</v>
      </c>
      <c r="D78" s="11">
        <f aca="true" t="shared" si="10" ref="D78:J78">SUM(D76:D77)</f>
        <v>5966.102999999999</v>
      </c>
      <c r="E78" s="12">
        <f>ROUND(D78/C78*100,1)</f>
        <v>74.4</v>
      </c>
      <c r="F78" s="12">
        <f t="shared" si="10"/>
        <v>5280.417</v>
      </c>
      <c r="G78" s="11">
        <f>SUM(G76:G77)</f>
        <v>2497.9219999999996</v>
      </c>
      <c r="H78" s="12">
        <f>ROUND(G78/F78*100,1)</f>
        <v>47.3</v>
      </c>
      <c r="I78" s="11">
        <f t="shared" si="10"/>
        <v>13299.507000000001</v>
      </c>
      <c r="J78" s="12">
        <f t="shared" si="10"/>
        <v>8464.024999999998</v>
      </c>
      <c r="K78" s="12">
        <f>ROUND(J78/I78*100,1)</f>
        <v>63.6</v>
      </c>
    </row>
    <row r="79" spans="1:11" ht="12">
      <c r="A79" s="15"/>
      <c r="B79" s="24" t="s">
        <v>20</v>
      </c>
      <c r="C79" s="4">
        <f>IF((C42+C43)&gt;C78,(C42+C43)-C78,0)</f>
        <v>0</v>
      </c>
      <c r="D79" s="4">
        <f>IF((D42+D43)&gt;D78,(D42+D43)-D78,0)</f>
        <v>3559.7750000000015</v>
      </c>
      <c r="E79" s="4"/>
      <c r="F79" s="4">
        <f>IF((F42+F43)&gt;F78,(F42+F43)-F78,0)</f>
        <v>0</v>
      </c>
      <c r="G79" s="4">
        <f>IF((G42+G43)&gt;G78,(G42+G43)-G78,0)</f>
        <v>7.514000000000578</v>
      </c>
      <c r="H79" s="4"/>
      <c r="I79" s="4">
        <f t="shared" si="8"/>
        <v>0</v>
      </c>
      <c r="J79" s="4">
        <f t="shared" si="8"/>
        <v>3567.289000000002</v>
      </c>
      <c r="K79" s="3"/>
    </row>
    <row r="80" spans="1:11" ht="12">
      <c r="A80" s="15"/>
      <c r="B80" s="24" t="s">
        <v>21</v>
      </c>
      <c r="C80" s="4">
        <f>IF(C78&gt;(C42+C43),C78-(C42+C43),0)</f>
        <v>1273.7400000000007</v>
      </c>
      <c r="D80" s="4">
        <f>IF(D78&gt;(D42+D43),D78-(D42+D43),0)</f>
        <v>0</v>
      </c>
      <c r="E80" s="4"/>
      <c r="F80" s="4">
        <f>IF(F78&gt;(F42+F43),F78-(F42+F43),0)</f>
        <v>1616.8600000000001</v>
      </c>
      <c r="G80" s="4">
        <f>IF(G78&gt;(G42+G43),G78-(G42+G43),0)</f>
        <v>0</v>
      </c>
      <c r="H80" s="4"/>
      <c r="I80" s="4">
        <f t="shared" si="8"/>
        <v>2890.600000000001</v>
      </c>
      <c r="J80" s="4">
        <f t="shared" si="8"/>
        <v>0</v>
      </c>
      <c r="K80" s="3"/>
    </row>
    <row r="81" spans="1:11" ht="12">
      <c r="A81" s="42" t="s">
        <v>22</v>
      </c>
      <c r="B81" s="43"/>
      <c r="C81" s="11">
        <f>IF((C42+C43-C79)=C78,C42+C43,C78-C80)</f>
        <v>6745.35</v>
      </c>
      <c r="D81" s="11">
        <f>IF((D42+D43-D79)=D78,D42+D43,D78-D80)</f>
        <v>9525.878</v>
      </c>
      <c r="E81" s="12">
        <f>ROUND(D81/C81*100,1)</f>
        <v>141.2</v>
      </c>
      <c r="F81" s="11">
        <f>IF((F42+F43-F79)=F78,F42+F43-F79,F78-F80)</f>
        <v>3663.5570000000002</v>
      </c>
      <c r="G81" s="12">
        <f>IF((G42+G43-G79)=G78,G78+G79,G78-G80)</f>
        <v>2505.436</v>
      </c>
      <c r="H81" s="13">
        <f>ROUND(G81/F81*100,1)</f>
        <v>68.4</v>
      </c>
      <c r="I81" s="11">
        <f t="shared" si="8"/>
        <v>10408.907000000001</v>
      </c>
      <c r="J81" s="11">
        <f t="shared" si="8"/>
        <v>12031.314</v>
      </c>
      <c r="K81" s="13">
        <f>ROUND(J81/I81*100,1)</f>
        <v>115.6</v>
      </c>
    </row>
    <row r="82" ht="0.75" customHeight="1">
      <c r="A82" s="18"/>
    </row>
    <row r="83" ht="0.75" customHeight="1">
      <c r="A83" s="18"/>
    </row>
    <row r="84" ht="12" customHeight="1">
      <c r="A84" s="18"/>
    </row>
    <row r="85" spans="1:6" ht="12">
      <c r="A85" s="18"/>
      <c r="B85" s="23" t="s">
        <v>25</v>
      </c>
      <c r="C85" s="19"/>
      <c r="D85" s="19"/>
      <c r="E85" s="49" t="s">
        <v>23</v>
      </c>
      <c r="F85" s="49"/>
    </row>
  </sheetData>
  <sheetProtection/>
  <mergeCells count="38">
    <mergeCell ref="A9:A10"/>
    <mergeCell ref="F9:H9"/>
    <mergeCell ref="G2:K2"/>
    <mergeCell ref="B9:B10"/>
    <mergeCell ref="C9:E9"/>
    <mergeCell ref="I9:K9"/>
    <mergeCell ref="A11:B11"/>
    <mergeCell ref="I1:K1"/>
    <mergeCell ref="I3:K3"/>
    <mergeCell ref="A5:K5"/>
    <mergeCell ref="A6:K6"/>
    <mergeCell ref="A7:K7"/>
    <mergeCell ref="E85:F85"/>
    <mergeCell ref="A42:B42"/>
    <mergeCell ref="A47:B47"/>
    <mergeCell ref="F74:H74"/>
    <mergeCell ref="I74:K74"/>
    <mergeCell ref="A78:B78"/>
    <mergeCell ref="A81:B81"/>
    <mergeCell ref="F54:H54"/>
    <mergeCell ref="F39:H39"/>
    <mergeCell ref="I39:K39"/>
    <mergeCell ref="A74:A75"/>
    <mergeCell ref="B74:B75"/>
    <mergeCell ref="C74:E74"/>
    <mergeCell ref="A39:A40"/>
    <mergeCell ref="B39:B40"/>
    <mergeCell ref="C39:E39"/>
    <mergeCell ref="I54:K54"/>
    <mergeCell ref="F45:H45"/>
    <mergeCell ref="A45:A46"/>
    <mergeCell ref="A76:B76"/>
    <mergeCell ref="B45:B46"/>
    <mergeCell ref="C45:E45"/>
    <mergeCell ref="I45:K45"/>
    <mergeCell ref="A54:A55"/>
    <mergeCell ref="B54:B55"/>
    <mergeCell ref="C54:E54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2018-04-05T09:43:10Z</cp:lastPrinted>
  <dcterms:created xsi:type="dcterms:W3CDTF">2011-05-22T12:56:07Z</dcterms:created>
  <dcterms:modified xsi:type="dcterms:W3CDTF">2018-04-17T13:04:49Z</dcterms:modified>
  <cp:category/>
  <cp:version/>
  <cp:contentType/>
  <cp:contentStatus/>
</cp:coreProperties>
</file>